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C:\dokument\IROP II\Vzdělávání\TRUTNOV\ZŠ Frimla TU\REALIZACE\VZ\Stavba 2\ZD\Příloha č. 2 - Soupis prací, dodávek a služeb s výkazem výměr\"/>
    </mc:Choice>
  </mc:AlternateContent>
  <xr:revisionPtr revIDLastSave="0" documentId="8_{C7164907-58FA-4740-A045-0FCAF10D5866}" xr6:coauthVersionLast="47" xr6:coauthVersionMax="47" xr10:uidLastSave="{00000000-0000-0000-0000-000000000000}"/>
  <bookViews>
    <workbookView xWindow="-120" yWindow="-120" windowWidth="24240" windowHeight="13020" xr2:uid="{00000000-000D-0000-FFFF-FFFF00000000}"/>
  </bookViews>
  <sheets>
    <sheet name="Rekapitulace stavby" sheetId="1" r:id="rId1"/>
    <sheet name="14-01 - učebna chemie a f..." sheetId="2" r:id="rId2"/>
  </sheets>
  <definedNames>
    <definedName name="_xlnm._FilterDatabase" localSheetId="1" hidden="1">'14-01 - učebna chemie a f...'!$C$145:$K$472</definedName>
    <definedName name="_xlnm.Print_Titles" localSheetId="1">'14-01 - učebna chemie a f...'!$145:$145</definedName>
    <definedName name="_xlnm.Print_Titles" localSheetId="0">'Rekapitulace stavby'!$92:$92</definedName>
    <definedName name="_xlnm.Print_Area" localSheetId="1">'14-01 - učebna chemie a f...'!$C$4:$J$76,'14-01 - učebna chemie a f...'!$C$82:$J$127,'14-01 - učebna chemie a f...'!$C$133:$J$472</definedName>
    <definedName name="_xlnm.Print_Area" localSheetId="0">'Rekapitulace stavby'!$D$4:$AO$76,'Rekapitulace stavby'!$C$82:$AQ$96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9" i="2" l="1"/>
  <c r="J38" i="2"/>
  <c r="AY95" i="1" s="1"/>
  <c r="J37" i="2"/>
  <c r="AX95" i="1"/>
  <c r="BI472" i="2"/>
  <c r="BH472" i="2"/>
  <c r="BG472" i="2"/>
  <c r="BF472" i="2"/>
  <c r="T472" i="2"/>
  <c r="T471" i="2"/>
  <c r="R472" i="2"/>
  <c r="R471" i="2"/>
  <c r="P472" i="2"/>
  <c r="P471" i="2" s="1"/>
  <c r="BI470" i="2"/>
  <c r="BH470" i="2"/>
  <c r="BG470" i="2"/>
  <c r="BF470" i="2"/>
  <c r="T470" i="2"/>
  <c r="R470" i="2"/>
  <c r="P470" i="2"/>
  <c r="BI469" i="2"/>
  <c r="BH469" i="2"/>
  <c r="BG469" i="2"/>
  <c r="BF469" i="2"/>
  <c r="T469" i="2"/>
  <c r="R469" i="2"/>
  <c r="P469" i="2"/>
  <c r="BI468" i="2"/>
  <c r="BH468" i="2"/>
  <c r="BG468" i="2"/>
  <c r="BF468" i="2"/>
  <c r="T468" i="2"/>
  <c r="R468" i="2"/>
  <c r="P468" i="2"/>
  <c r="BI466" i="2"/>
  <c r="BH466" i="2"/>
  <c r="BG466" i="2"/>
  <c r="BF466" i="2"/>
  <c r="T466" i="2"/>
  <c r="T465" i="2"/>
  <c r="R466" i="2"/>
  <c r="R465" i="2" s="1"/>
  <c r="P466" i="2"/>
  <c r="P465" i="2"/>
  <c r="BI464" i="2"/>
  <c r="BH464" i="2"/>
  <c r="BG464" i="2"/>
  <c r="BF464" i="2"/>
  <c r="T464" i="2"/>
  <c r="R464" i="2"/>
  <c r="P464" i="2"/>
  <c r="BI463" i="2"/>
  <c r="BH463" i="2"/>
  <c r="BG463" i="2"/>
  <c r="BF463" i="2"/>
  <c r="T463" i="2"/>
  <c r="R463" i="2"/>
  <c r="P463" i="2"/>
  <c r="BI458" i="2"/>
  <c r="BH458" i="2"/>
  <c r="BG458" i="2"/>
  <c r="BF458" i="2"/>
  <c r="T458" i="2"/>
  <c r="R458" i="2"/>
  <c r="P458" i="2"/>
  <c r="BI453" i="2"/>
  <c r="BH453" i="2"/>
  <c r="BG453" i="2"/>
  <c r="BF453" i="2"/>
  <c r="T453" i="2"/>
  <c r="R453" i="2"/>
  <c r="P453" i="2"/>
  <c r="BI448" i="2"/>
  <c r="BH448" i="2"/>
  <c r="BG448" i="2"/>
  <c r="BF448" i="2"/>
  <c r="T448" i="2"/>
  <c r="R448" i="2"/>
  <c r="P448" i="2"/>
  <c r="BI445" i="2"/>
  <c r="BH445" i="2"/>
  <c r="BG445" i="2"/>
  <c r="BF445" i="2"/>
  <c r="T445" i="2"/>
  <c r="R445" i="2"/>
  <c r="P445" i="2"/>
  <c r="BI442" i="2"/>
  <c r="BH442" i="2"/>
  <c r="BG442" i="2"/>
  <c r="BF442" i="2"/>
  <c r="T442" i="2"/>
  <c r="R442" i="2"/>
  <c r="P442" i="2"/>
  <c r="BI439" i="2"/>
  <c r="BH439" i="2"/>
  <c r="BG439" i="2"/>
  <c r="BF439" i="2"/>
  <c r="T439" i="2"/>
  <c r="R439" i="2"/>
  <c r="P439" i="2"/>
  <c r="BI436" i="2"/>
  <c r="BH436" i="2"/>
  <c r="BG436" i="2"/>
  <c r="BF436" i="2"/>
  <c r="T436" i="2"/>
  <c r="R436" i="2"/>
  <c r="P436" i="2"/>
  <c r="BI433" i="2"/>
  <c r="BH433" i="2"/>
  <c r="BG433" i="2"/>
  <c r="BF433" i="2"/>
  <c r="T433" i="2"/>
  <c r="R433" i="2"/>
  <c r="P433" i="2"/>
  <c r="BI430" i="2"/>
  <c r="BH430" i="2"/>
  <c r="BG430" i="2"/>
  <c r="BF430" i="2"/>
  <c r="T430" i="2"/>
  <c r="R430" i="2"/>
  <c r="P430" i="2"/>
  <c r="BI427" i="2"/>
  <c r="BH427" i="2"/>
  <c r="BG427" i="2"/>
  <c r="BF427" i="2"/>
  <c r="T427" i="2"/>
  <c r="R427" i="2"/>
  <c r="P427" i="2"/>
  <c r="BI424" i="2"/>
  <c r="BH424" i="2"/>
  <c r="BG424" i="2"/>
  <c r="BF424" i="2"/>
  <c r="T424" i="2"/>
  <c r="R424" i="2"/>
  <c r="P424" i="2"/>
  <c r="BI420" i="2"/>
  <c r="BH420" i="2"/>
  <c r="BG420" i="2"/>
  <c r="BF420" i="2"/>
  <c r="T420" i="2"/>
  <c r="R420" i="2"/>
  <c r="P420" i="2"/>
  <c r="BI418" i="2"/>
  <c r="BH418" i="2"/>
  <c r="BG418" i="2"/>
  <c r="BF418" i="2"/>
  <c r="T418" i="2"/>
  <c r="R418" i="2"/>
  <c r="P418" i="2"/>
  <c r="BI417" i="2"/>
  <c r="BH417" i="2"/>
  <c r="BG417" i="2"/>
  <c r="BF417" i="2"/>
  <c r="T417" i="2"/>
  <c r="R417" i="2"/>
  <c r="P417" i="2"/>
  <c r="BI416" i="2"/>
  <c r="BH416" i="2"/>
  <c r="BG416" i="2"/>
  <c r="BF416" i="2"/>
  <c r="T416" i="2"/>
  <c r="R416" i="2"/>
  <c r="P416" i="2"/>
  <c r="BI415" i="2"/>
  <c r="BH415" i="2"/>
  <c r="BG415" i="2"/>
  <c r="BF415" i="2"/>
  <c r="T415" i="2"/>
  <c r="R415" i="2"/>
  <c r="P415" i="2"/>
  <c r="BI414" i="2"/>
  <c r="BH414" i="2"/>
  <c r="BG414" i="2"/>
  <c r="BF414" i="2"/>
  <c r="T414" i="2"/>
  <c r="R414" i="2"/>
  <c r="P414" i="2"/>
  <c r="BI411" i="2"/>
  <c r="BH411" i="2"/>
  <c r="BG411" i="2"/>
  <c r="BF411" i="2"/>
  <c r="T411" i="2"/>
  <c r="R411" i="2"/>
  <c r="P411" i="2"/>
  <c r="BI407" i="2"/>
  <c r="BH407" i="2"/>
  <c r="BG407" i="2"/>
  <c r="BF407" i="2"/>
  <c r="T407" i="2"/>
  <c r="R407" i="2"/>
  <c r="P407" i="2"/>
  <c r="BI404" i="2"/>
  <c r="BH404" i="2"/>
  <c r="BG404" i="2"/>
  <c r="BF404" i="2"/>
  <c r="T404" i="2"/>
  <c r="R404" i="2"/>
  <c r="P404" i="2"/>
  <c r="BI401" i="2"/>
  <c r="BH401" i="2"/>
  <c r="BG401" i="2"/>
  <c r="BF401" i="2"/>
  <c r="T401" i="2"/>
  <c r="R401" i="2"/>
  <c r="P401" i="2"/>
  <c r="BI397" i="2"/>
  <c r="BH397" i="2"/>
  <c r="BG397" i="2"/>
  <c r="BF397" i="2"/>
  <c r="T397" i="2"/>
  <c r="R397" i="2"/>
  <c r="P397" i="2"/>
  <c r="BI393" i="2"/>
  <c r="BH393" i="2"/>
  <c r="BG393" i="2"/>
  <c r="BF393" i="2"/>
  <c r="T393" i="2"/>
  <c r="R393" i="2"/>
  <c r="P393" i="2"/>
  <c r="BI389" i="2"/>
  <c r="BH389" i="2"/>
  <c r="BG389" i="2"/>
  <c r="BF389" i="2"/>
  <c r="T389" i="2"/>
  <c r="R389" i="2"/>
  <c r="P389" i="2"/>
  <c r="BI387" i="2"/>
  <c r="BH387" i="2"/>
  <c r="BG387" i="2"/>
  <c r="BF387" i="2"/>
  <c r="T387" i="2"/>
  <c r="R387" i="2"/>
  <c r="P387" i="2"/>
  <c r="BI384" i="2"/>
  <c r="BH384" i="2"/>
  <c r="BG384" i="2"/>
  <c r="BF384" i="2"/>
  <c r="T384" i="2"/>
  <c r="R384" i="2"/>
  <c r="P384" i="2"/>
  <c r="BI381" i="2"/>
  <c r="BH381" i="2"/>
  <c r="BG381" i="2"/>
  <c r="BF381" i="2"/>
  <c r="T381" i="2"/>
  <c r="R381" i="2"/>
  <c r="P381" i="2"/>
  <c r="BI374" i="2"/>
  <c r="BH374" i="2"/>
  <c r="BG374" i="2"/>
  <c r="BF374" i="2"/>
  <c r="T374" i="2"/>
  <c r="R374" i="2"/>
  <c r="P374" i="2"/>
  <c r="BI367" i="2"/>
  <c r="BH367" i="2"/>
  <c r="BG367" i="2"/>
  <c r="BF367" i="2"/>
  <c r="T367" i="2"/>
  <c r="R367" i="2"/>
  <c r="P367" i="2"/>
  <c r="BI360" i="2"/>
  <c r="BH360" i="2"/>
  <c r="BG360" i="2"/>
  <c r="BF360" i="2"/>
  <c r="T360" i="2"/>
  <c r="R360" i="2"/>
  <c r="P360" i="2"/>
  <c r="BI357" i="2"/>
  <c r="BH357" i="2"/>
  <c r="BG357" i="2"/>
  <c r="BF357" i="2"/>
  <c r="T357" i="2"/>
  <c r="R357" i="2"/>
  <c r="P357" i="2"/>
  <c r="BI350" i="2"/>
  <c r="BH350" i="2"/>
  <c r="BG350" i="2"/>
  <c r="BF350" i="2"/>
  <c r="T350" i="2"/>
  <c r="R350" i="2"/>
  <c r="P350" i="2"/>
  <c r="BI343" i="2"/>
  <c r="BH343" i="2"/>
  <c r="BG343" i="2"/>
  <c r="BF343" i="2"/>
  <c r="T343" i="2"/>
  <c r="R343" i="2"/>
  <c r="P343" i="2"/>
  <c r="BI336" i="2"/>
  <c r="BH336" i="2"/>
  <c r="BG336" i="2"/>
  <c r="BF336" i="2"/>
  <c r="T336" i="2"/>
  <c r="R336" i="2"/>
  <c r="P336" i="2"/>
  <c r="BI329" i="2"/>
  <c r="BH329" i="2"/>
  <c r="BG329" i="2"/>
  <c r="BF329" i="2"/>
  <c r="T329" i="2"/>
  <c r="R329" i="2"/>
  <c r="P329" i="2"/>
  <c r="BI327" i="2"/>
  <c r="BH327" i="2"/>
  <c r="BG327" i="2"/>
  <c r="BF327" i="2"/>
  <c r="T327" i="2"/>
  <c r="R327" i="2"/>
  <c r="P327" i="2"/>
  <c r="BI324" i="2"/>
  <c r="BH324" i="2"/>
  <c r="BG324" i="2"/>
  <c r="BF324" i="2"/>
  <c r="T324" i="2"/>
  <c r="R324" i="2"/>
  <c r="P324" i="2"/>
  <c r="BI323" i="2"/>
  <c r="BH323" i="2"/>
  <c r="BG323" i="2"/>
  <c r="BF323" i="2"/>
  <c r="T323" i="2"/>
  <c r="R323" i="2"/>
  <c r="P323" i="2"/>
  <c r="BI320" i="2"/>
  <c r="BH320" i="2"/>
  <c r="BG320" i="2"/>
  <c r="BF320" i="2"/>
  <c r="T320" i="2"/>
  <c r="R320" i="2"/>
  <c r="P320" i="2"/>
  <c r="BI319" i="2"/>
  <c r="BH319" i="2"/>
  <c r="BG319" i="2"/>
  <c r="BF319" i="2"/>
  <c r="T319" i="2"/>
  <c r="R319" i="2"/>
  <c r="P319" i="2"/>
  <c r="BI316" i="2"/>
  <c r="BH316" i="2"/>
  <c r="BG316" i="2"/>
  <c r="BF316" i="2"/>
  <c r="T316" i="2"/>
  <c r="R316" i="2"/>
  <c r="P316" i="2"/>
  <c r="BI314" i="2"/>
  <c r="BH314" i="2"/>
  <c r="BG314" i="2"/>
  <c r="BF314" i="2"/>
  <c r="T314" i="2"/>
  <c r="R314" i="2"/>
  <c r="P314" i="2"/>
  <c r="BI313" i="2"/>
  <c r="BH313" i="2"/>
  <c r="BG313" i="2"/>
  <c r="BF313" i="2"/>
  <c r="T313" i="2"/>
  <c r="R313" i="2"/>
  <c r="P313" i="2"/>
  <c r="BI312" i="2"/>
  <c r="BH312" i="2"/>
  <c r="BG312" i="2"/>
  <c r="BF312" i="2"/>
  <c r="T312" i="2"/>
  <c r="R312" i="2"/>
  <c r="P312" i="2"/>
  <c r="BI309" i="2"/>
  <c r="BH309" i="2"/>
  <c r="BG309" i="2"/>
  <c r="BF309" i="2"/>
  <c r="T309" i="2"/>
  <c r="R309" i="2"/>
  <c r="P309" i="2"/>
  <c r="BI304" i="2"/>
  <c r="BH304" i="2"/>
  <c r="BG304" i="2"/>
  <c r="BF304" i="2"/>
  <c r="T304" i="2"/>
  <c r="R304" i="2"/>
  <c r="P304" i="2"/>
  <c r="BI301" i="2"/>
  <c r="BH301" i="2"/>
  <c r="BG301" i="2"/>
  <c r="BF301" i="2"/>
  <c r="T301" i="2"/>
  <c r="R301" i="2"/>
  <c r="P301" i="2"/>
  <c r="BI298" i="2"/>
  <c r="BH298" i="2"/>
  <c r="BG298" i="2"/>
  <c r="BF298" i="2"/>
  <c r="T298" i="2"/>
  <c r="R298" i="2"/>
  <c r="P298" i="2"/>
  <c r="BI294" i="2"/>
  <c r="BH294" i="2"/>
  <c r="BG294" i="2"/>
  <c r="BF294" i="2"/>
  <c r="T294" i="2"/>
  <c r="R294" i="2"/>
  <c r="P294" i="2"/>
  <c r="BI290" i="2"/>
  <c r="BH290" i="2"/>
  <c r="BG290" i="2"/>
  <c r="BF290" i="2"/>
  <c r="T290" i="2"/>
  <c r="R290" i="2"/>
  <c r="P290" i="2"/>
  <c r="BI288" i="2"/>
  <c r="BH288" i="2"/>
  <c r="BG288" i="2"/>
  <c r="BF288" i="2"/>
  <c r="T288" i="2"/>
  <c r="R288" i="2"/>
  <c r="P288" i="2"/>
  <c r="BI287" i="2"/>
  <c r="BH287" i="2"/>
  <c r="BG287" i="2"/>
  <c r="BF287" i="2"/>
  <c r="T287" i="2"/>
  <c r="R287" i="2"/>
  <c r="P287" i="2"/>
  <c r="BI286" i="2"/>
  <c r="BH286" i="2"/>
  <c r="BG286" i="2"/>
  <c r="BF286" i="2"/>
  <c r="T286" i="2"/>
  <c r="R286" i="2"/>
  <c r="P286" i="2"/>
  <c r="BI285" i="2"/>
  <c r="BH285" i="2"/>
  <c r="BG285" i="2"/>
  <c r="BF285" i="2"/>
  <c r="T285" i="2"/>
  <c r="R285" i="2"/>
  <c r="P285" i="2"/>
  <c r="BI284" i="2"/>
  <c r="BH284" i="2"/>
  <c r="BG284" i="2"/>
  <c r="BF284" i="2"/>
  <c r="T284" i="2"/>
  <c r="R284" i="2"/>
  <c r="P284" i="2"/>
  <c r="BI283" i="2"/>
  <c r="BH283" i="2"/>
  <c r="BG283" i="2"/>
  <c r="BF283" i="2"/>
  <c r="T283" i="2"/>
  <c r="R283" i="2"/>
  <c r="P283" i="2"/>
  <c r="BI282" i="2"/>
  <c r="BH282" i="2"/>
  <c r="BG282" i="2"/>
  <c r="BF282" i="2"/>
  <c r="T282" i="2"/>
  <c r="R282" i="2"/>
  <c r="P282" i="2"/>
  <c r="BI281" i="2"/>
  <c r="BH281" i="2"/>
  <c r="BG281" i="2"/>
  <c r="BF281" i="2"/>
  <c r="T281" i="2"/>
  <c r="R281" i="2"/>
  <c r="P281" i="2"/>
  <c r="BI280" i="2"/>
  <c r="BH280" i="2"/>
  <c r="BG280" i="2"/>
  <c r="BF280" i="2"/>
  <c r="T280" i="2"/>
  <c r="R280" i="2"/>
  <c r="P280" i="2"/>
  <c r="BI279" i="2"/>
  <c r="BH279" i="2"/>
  <c r="BG279" i="2"/>
  <c r="BF279" i="2"/>
  <c r="T279" i="2"/>
  <c r="R279" i="2"/>
  <c r="P279" i="2"/>
  <c r="BI278" i="2"/>
  <c r="BH278" i="2"/>
  <c r="BG278" i="2"/>
  <c r="BF278" i="2"/>
  <c r="T278" i="2"/>
  <c r="R278" i="2"/>
  <c r="P278" i="2"/>
  <c r="BI277" i="2"/>
  <c r="BH277" i="2"/>
  <c r="BG277" i="2"/>
  <c r="BF277" i="2"/>
  <c r="T277" i="2"/>
  <c r="R277" i="2"/>
  <c r="P277" i="2"/>
  <c r="BI276" i="2"/>
  <c r="BH276" i="2"/>
  <c r="BG276" i="2"/>
  <c r="BF276" i="2"/>
  <c r="T276" i="2"/>
  <c r="R276" i="2"/>
  <c r="P276" i="2"/>
  <c r="BI275" i="2"/>
  <c r="BH275" i="2"/>
  <c r="BG275" i="2"/>
  <c r="BF275" i="2"/>
  <c r="T275" i="2"/>
  <c r="R275" i="2"/>
  <c r="P275" i="2"/>
  <c r="BI274" i="2"/>
  <c r="BH274" i="2"/>
  <c r="BG274" i="2"/>
  <c r="BF274" i="2"/>
  <c r="T274" i="2"/>
  <c r="R274" i="2"/>
  <c r="P274" i="2"/>
  <c r="BI273" i="2"/>
  <c r="BH273" i="2"/>
  <c r="BG273" i="2"/>
  <c r="BF273" i="2"/>
  <c r="T273" i="2"/>
  <c r="R273" i="2"/>
  <c r="P273" i="2"/>
  <c r="BI272" i="2"/>
  <c r="BH272" i="2"/>
  <c r="BG272" i="2"/>
  <c r="BF272" i="2"/>
  <c r="T272" i="2"/>
  <c r="R272" i="2"/>
  <c r="P272" i="2"/>
  <c r="BI271" i="2"/>
  <c r="BH271" i="2"/>
  <c r="BG271" i="2"/>
  <c r="BF271" i="2"/>
  <c r="T271" i="2"/>
  <c r="R271" i="2"/>
  <c r="P271" i="2"/>
  <c r="BI270" i="2"/>
  <c r="BH270" i="2"/>
  <c r="BG270" i="2"/>
  <c r="BF270" i="2"/>
  <c r="T270" i="2"/>
  <c r="R270" i="2"/>
  <c r="P270" i="2"/>
  <c r="BI269" i="2"/>
  <c r="BH269" i="2"/>
  <c r="BG269" i="2"/>
  <c r="BF269" i="2"/>
  <c r="T269" i="2"/>
  <c r="R269" i="2"/>
  <c r="P269" i="2"/>
  <c r="BI268" i="2"/>
  <c r="BH268" i="2"/>
  <c r="BG268" i="2"/>
  <c r="BF268" i="2"/>
  <c r="T268" i="2"/>
  <c r="R268" i="2"/>
  <c r="P268" i="2"/>
  <c r="BI267" i="2"/>
  <c r="BH267" i="2"/>
  <c r="BG267" i="2"/>
  <c r="BF267" i="2"/>
  <c r="T267" i="2"/>
  <c r="R267" i="2"/>
  <c r="P267" i="2"/>
  <c r="BI266" i="2"/>
  <c r="BH266" i="2"/>
  <c r="BG266" i="2"/>
  <c r="BF266" i="2"/>
  <c r="T266" i="2"/>
  <c r="R266" i="2"/>
  <c r="P266" i="2"/>
  <c r="BI265" i="2"/>
  <c r="BH265" i="2"/>
  <c r="BG265" i="2"/>
  <c r="BF265" i="2"/>
  <c r="T265" i="2"/>
  <c r="R265" i="2"/>
  <c r="P265" i="2"/>
  <c r="BI264" i="2"/>
  <c r="BH264" i="2"/>
  <c r="BG264" i="2"/>
  <c r="BF264" i="2"/>
  <c r="T264" i="2"/>
  <c r="R264" i="2"/>
  <c r="P264" i="2"/>
  <c r="BI263" i="2"/>
  <c r="BH263" i="2"/>
  <c r="BG263" i="2"/>
  <c r="BF263" i="2"/>
  <c r="T263" i="2"/>
  <c r="R263" i="2"/>
  <c r="P263" i="2"/>
  <c r="BI261" i="2"/>
  <c r="BH261" i="2"/>
  <c r="BG261" i="2"/>
  <c r="BF261" i="2"/>
  <c r="T261" i="2"/>
  <c r="R261" i="2"/>
  <c r="P261" i="2"/>
  <c r="BI260" i="2"/>
  <c r="BH260" i="2"/>
  <c r="BG260" i="2"/>
  <c r="BF260" i="2"/>
  <c r="T260" i="2"/>
  <c r="R260" i="2"/>
  <c r="P260" i="2"/>
  <c r="BI259" i="2"/>
  <c r="BH259" i="2"/>
  <c r="BG259" i="2"/>
  <c r="BF259" i="2"/>
  <c r="T259" i="2"/>
  <c r="R259" i="2"/>
  <c r="P259" i="2"/>
  <c r="BI258" i="2"/>
  <c r="BH258" i="2"/>
  <c r="BG258" i="2"/>
  <c r="BF258" i="2"/>
  <c r="T258" i="2"/>
  <c r="R258" i="2"/>
  <c r="P258" i="2"/>
  <c r="BI257" i="2"/>
  <c r="BH257" i="2"/>
  <c r="BG257" i="2"/>
  <c r="BF257" i="2"/>
  <c r="T257" i="2"/>
  <c r="R257" i="2"/>
  <c r="P257" i="2"/>
  <c r="BI256" i="2"/>
  <c r="BH256" i="2"/>
  <c r="BG256" i="2"/>
  <c r="BF256" i="2"/>
  <c r="T256" i="2"/>
  <c r="R256" i="2"/>
  <c r="P256" i="2"/>
  <c r="BI255" i="2"/>
  <c r="BH255" i="2"/>
  <c r="BG255" i="2"/>
  <c r="BF255" i="2"/>
  <c r="T255" i="2"/>
  <c r="R255" i="2"/>
  <c r="P255" i="2"/>
  <c r="BI254" i="2"/>
  <c r="BH254" i="2"/>
  <c r="BG254" i="2"/>
  <c r="BF254" i="2"/>
  <c r="T254" i="2"/>
  <c r="R254" i="2"/>
  <c r="P254" i="2"/>
  <c r="BI253" i="2"/>
  <c r="BH253" i="2"/>
  <c r="BG253" i="2"/>
  <c r="BF253" i="2"/>
  <c r="T253" i="2"/>
  <c r="R253" i="2"/>
  <c r="P253" i="2"/>
  <c r="BI252" i="2"/>
  <c r="BH252" i="2"/>
  <c r="BG252" i="2"/>
  <c r="BF252" i="2"/>
  <c r="T252" i="2"/>
  <c r="R252" i="2"/>
  <c r="P252" i="2"/>
  <c r="BI250" i="2"/>
  <c r="BH250" i="2"/>
  <c r="BG250" i="2"/>
  <c r="BF250" i="2"/>
  <c r="T250" i="2"/>
  <c r="R250" i="2"/>
  <c r="P250" i="2"/>
  <c r="BI249" i="2"/>
  <c r="BH249" i="2"/>
  <c r="BG249" i="2"/>
  <c r="BF249" i="2"/>
  <c r="T249" i="2"/>
  <c r="R249" i="2"/>
  <c r="P249" i="2"/>
  <c r="BI247" i="2"/>
  <c r="BH247" i="2"/>
  <c r="BG247" i="2"/>
  <c r="BF247" i="2"/>
  <c r="T247" i="2"/>
  <c r="R247" i="2"/>
  <c r="P247" i="2"/>
  <c r="BI246" i="2"/>
  <c r="BH246" i="2"/>
  <c r="BG246" i="2"/>
  <c r="BF246" i="2"/>
  <c r="T246" i="2"/>
  <c r="R246" i="2"/>
  <c r="P246" i="2"/>
  <c r="BI243" i="2"/>
  <c r="BH243" i="2"/>
  <c r="BG243" i="2"/>
  <c r="BF243" i="2"/>
  <c r="T243" i="2"/>
  <c r="T242" i="2"/>
  <c r="R243" i="2"/>
  <c r="R242" i="2"/>
  <c r="P243" i="2"/>
  <c r="P242" i="2" s="1"/>
  <c r="BI241" i="2"/>
  <c r="BH241" i="2"/>
  <c r="BG241" i="2"/>
  <c r="BF241" i="2"/>
  <c r="T241" i="2"/>
  <c r="R241" i="2"/>
  <c r="P241" i="2"/>
  <c r="BI238" i="2"/>
  <c r="BH238" i="2"/>
  <c r="BG238" i="2"/>
  <c r="BF238" i="2"/>
  <c r="T238" i="2"/>
  <c r="R238" i="2"/>
  <c r="P238" i="2"/>
  <c r="BI235" i="2"/>
  <c r="BH235" i="2"/>
  <c r="BG235" i="2"/>
  <c r="BF235" i="2"/>
  <c r="T235" i="2"/>
  <c r="R235" i="2"/>
  <c r="P235" i="2"/>
  <c r="BI234" i="2"/>
  <c r="BH234" i="2"/>
  <c r="BG234" i="2"/>
  <c r="BF234" i="2"/>
  <c r="T234" i="2"/>
  <c r="R234" i="2"/>
  <c r="P234" i="2"/>
  <c r="BI231" i="2"/>
  <c r="BH231" i="2"/>
  <c r="BG231" i="2"/>
  <c r="BF231" i="2"/>
  <c r="T231" i="2"/>
  <c r="R231" i="2"/>
  <c r="P231" i="2"/>
  <c r="BI228" i="2"/>
  <c r="BH228" i="2"/>
  <c r="BG228" i="2"/>
  <c r="BF228" i="2"/>
  <c r="T228" i="2"/>
  <c r="R228" i="2"/>
  <c r="P228" i="2"/>
  <c r="BI225" i="2"/>
  <c r="BH225" i="2"/>
  <c r="BG225" i="2"/>
  <c r="BF225" i="2"/>
  <c r="T225" i="2"/>
  <c r="R225" i="2"/>
  <c r="P225" i="2"/>
  <c r="BI224" i="2"/>
  <c r="BH224" i="2"/>
  <c r="BG224" i="2"/>
  <c r="BF224" i="2"/>
  <c r="T224" i="2"/>
  <c r="R224" i="2"/>
  <c r="P224" i="2"/>
  <c r="BI219" i="2"/>
  <c r="BH219" i="2"/>
  <c r="BG219" i="2"/>
  <c r="BF219" i="2"/>
  <c r="T219" i="2"/>
  <c r="R219" i="2"/>
  <c r="P219" i="2"/>
  <c r="BI216" i="2"/>
  <c r="BH216" i="2"/>
  <c r="BG216" i="2"/>
  <c r="BF216" i="2"/>
  <c r="T216" i="2"/>
  <c r="R216" i="2"/>
  <c r="P216" i="2"/>
  <c r="BI213" i="2"/>
  <c r="BH213" i="2"/>
  <c r="BG213" i="2"/>
  <c r="BF213" i="2"/>
  <c r="T213" i="2"/>
  <c r="R213" i="2"/>
  <c r="P213" i="2"/>
  <c r="BI212" i="2"/>
  <c r="BH212" i="2"/>
  <c r="BG212" i="2"/>
  <c r="BF212" i="2"/>
  <c r="T212" i="2"/>
  <c r="R212" i="2"/>
  <c r="P212" i="2"/>
  <c r="BI211" i="2"/>
  <c r="BH211" i="2"/>
  <c r="BG211" i="2"/>
  <c r="BF211" i="2"/>
  <c r="T211" i="2"/>
  <c r="R211" i="2"/>
  <c r="P211" i="2"/>
  <c r="BI207" i="2"/>
  <c r="BH207" i="2"/>
  <c r="BG207" i="2"/>
  <c r="BF207" i="2"/>
  <c r="T207" i="2"/>
  <c r="R207" i="2"/>
  <c r="P207" i="2"/>
  <c r="BI204" i="2"/>
  <c r="BH204" i="2"/>
  <c r="BG204" i="2"/>
  <c r="BF204" i="2"/>
  <c r="T204" i="2"/>
  <c r="R204" i="2"/>
  <c r="P204" i="2"/>
  <c r="BI200" i="2"/>
  <c r="BH200" i="2"/>
  <c r="BG200" i="2"/>
  <c r="BF200" i="2"/>
  <c r="T200" i="2"/>
  <c r="R200" i="2"/>
  <c r="P200" i="2"/>
  <c r="BI199" i="2"/>
  <c r="BH199" i="2"/>
  <c r="BG199" i="2"/>
  <c r="BF199" i="2"/>
  <c r="T199" i="2"/>
  <c r="R199" i="2"/>
  <c r="P199" i="2"/>
  <c r="BI196" i="2"/>
  <c r="BH196" i="2"/>
  <c r="BG196" i="2"/>
  <c r="BF196" i="2"/>
  <c r="T196" i="2"/>
  <c r="R196" i="2"/>
  <c r="P196" i="2"/>
  <c r="BI193" i="2"/>
  <c r="BH193" i="2"/>
  <c r="BG193" i="2"/>
  <c r="BF193" i="2"/>
  <c r="T193" i="2"/>
  <c r="R193" i="2"/>
  <c r="P193" i="2"/>
  <c r="BI190" i="2"/>
  <c r="BH190" i="2"/>
  <c r="BG190" i="2"/>
  <c r="BF190" i="2"/>
  <c r="T190" i="2"/>
  <c r="R190" i="2"/>
  <c r="P190" i="2"/>
  <c r="BI188" i="2"/>
  <c r="BH188" i="2"/>
  <c r="BG188" i="2"/>
  <c r="BF188" i="2"/>
  <c r="T188" i="2"/>
  <c r="R188" i="2"/>
  <c r="P188" i="2"/>
  <c r="BI185" i="2"/>
  <c r="BH185" i="2"/>
  <c r="BG185" i="2"/>
  <c r="BF185" i="2"/>
  <c r="T185" i="2"/>
  <c r="R185" i="2"/>
  <c r="P185" i="2"/>
  <c r="BI182" i="2"/>
  <c r="BH182" i="2"/>
  <c r="BG182" i="2"/>
  <c r="BF182" i="2"/>
  <c r="T182" i="2"/>
  <c r="R182" i="2"/>
  <c r="P182" i="2"/>
  <c r="BI181" i="2"/>
  <c r="BH181" i="2"/>
  <c r="BG181" i="2"/>
  <c r="BF181" i="2"/>
  <c r="T181" i="2"/>
  <c r="R181" i="2"/>
  <c r="P181" i="2"/>
  <c r="BI175" i="2"/>
  <c r="BH175" i="2"/>
  <c r="BG175" i="2"/>
  <c r="BF175" i="2"/>
  <c r="T175" i="2"/>
  <c r="R175" i="2"/>
  <c r="P175" i="2"/>
  <c r="BI171" i="2"/>
  <c r="BH171" i="2"/>
  <c r="BG171" i="2"/>
  <c r="BF171" i="2"/>
  <c r="T171" i="2"/>
  <c r="R171" i="2"/>
  <c r="P171" i="2"/>
  <c r="BI170" i="2"/>
  <c r="BH170" i="2"/>
  <c r="BG170" i="2"/>
  <c r="BF170" i="2"/>
  <c r="T170" i="2"/>
  <c r="R170" i="2"/>
  <c r="P170" i="2"/>
  <c r="BI169" i="2"/>
  <c r="BH169" i="2"/>
  <c r="BG169" i="2"/>
  <c r="BF169" i="2"/>
  <c r="T169" i="2"/>
  <c r="R169" i="2"/>
  <c r="P169" i="2"/>
  <c r="BI168" i="2"/>
  <c r="BH168" i="2"/>
  <c r="BG168" i="2"/>
  <c r="BF168" i="2"/>
  <c r="T168" i="2"/>
  <c r="R168" i="2"/>
  <c r="P168" i="2"/>
  <c r="BI165" i="2"/>
  <c r="BH165" i="2"/>
  <c r="BG165" i="2"/>
  <c r="BF165" i="2"/>
  <c r="T165" i="2"/>
  <c r="R165" i="2"/>
  <c r="P165" i="2"/>
  <c r="BI164" i="2"/>
  <c r="BH164" i="2"/>
  <c r="BG164" i="2"/>
  <c r="BF164" i="2"/>
  <c r="T164" i="2"/>
  <c r="R164" i="2"/>
  <c r="P164" i="2"/>
  <c r="BI161" i="2"/>
  <c r="BH161" i="2"/>
  <c r="BG161" i="2"/>
  <c r="BF161" i="2"/>
  <c r="T161" i="2"/>
  <c r="R161" i="2"/>
  <c r="P161" i="2"/>
  <c r="BI157" i="2"/>
  <c r="BH157" i="2"/>
  <c r="BG157" i="2"/>
  <c r="BF157" i="2"/>
  <c r="T157" i="2"/>
  <c r="R157" i="2"/>
  <c r="P157" i="2"/>
  <c r="BI154" i="2"/>
  <c r="BH154" i="2"/>
  <c r="BG154" i="2"/>
  <c r="BF154" i="2"/>
  <c r="T154" i="2"/>
  <c r="R154" i="2"/>
  <c r="P154" i="2"/>
  <c r="BI149" i="2"/>
  <c r="BH149" i="2"/>
  <c r="BG149" i="2"/>
  <c r="BF149" i="2"/>
  <c r="T149" i="2"/>
  <c r="R149" i="2"/>
  <c r="P149" i="2"/>
  <c r="F140" i="2"/>
  <c r="E138" i="2"/>
  <c r="BI125" i="2"/>
  <c r="BH125" i="2"/>
  <c r="BG125" i="2"/>
  <c r="BF125" i="2"/>
  <c r="BI124" i="2"/>
  <c r="BH124" i="2"/>
  <c r="BG124" i="2"/>
  <c r="BF124" i="2"/>
  <c r="BE124" i="2"/>
  <c r="BI123" i="2"/>
  <c r="BH123" i="2"/>
  <c r="BG123" i="2"/>
  <c r="BF123" i="2"/>
  <c r="BE123" i="2"/>
  <c r="BI122" i="2"/>
  <c r="BH122" i="2"/>
  <c r="BG122" i="2"/>
  <c r="BF122" i="2"/>
  <c r="BE122" i="2"/>
  <c r="BI121" i="2"/>
  <c r="BH121" i="2"/>
  <c r="BG121" i="2"/>
  <c r="BF121" i="2"/>
  <c r="BE121" i="2"/>
  <c r="BI120" i="2"/>
  <c r="BH120" i="2"/>
  <c r="BG120" i="2"/>
  <c r="BF120" i="2"/>
  <c r="BE120" i="2"/>
  <c r="F89" i="2"/>
  <c r="E87" i="2"/>
  <c r="J24" i="2"/>
  <c r="E24" i="2"/>
  <c r="J143" i="2"/>
  <c r="J23" i="2"/>
  <c r="J21" i="2"/>
  <c r="E21" i="2"/>
  <c r="J142" i="2" s="1"/>
  <c r="J20" i="2"/>
  <c r="J18" i="2"/>
  <c r="E18" i="2"/>
  <c r="F92" i="2"/>
  <c r="J17" i="2"/>
  <c r="J15" i="2"/>
  <c r="E15" i="2"/>
  <c r="F91" i="2" s="1"/>
  <c r="J14" i="2"/>
  <c r="J12" i="2"/>
  <c r="J140" i="2" s="1"/>
  <c r="E7" i="2"/>
  <c r="E136" i="2"/>
  <c r="L90" i="1"/>
  <c r="AM90" i="1"/>
  <c r="AM89" i="1"/>
  <c r="L89" i="1"/>
  <c r="AM87" i="1"/>
  <c r="L87" i="1"/>
  <c r="L85" i="1"/>
  <c r="L84" i="1"/>
  <c r="BK472" i="2"/>
  <c r="BK448" i="2"/>
  <c r="BK430" i="2"/>
  <c r="J414" i="2"/>
  <c r="J316" i="2"/>
  <c r="J280" i="2"/>
  <c r="J268" i="2"/>
  <c r="J235" i="2"/>
  <c r="J185" i="2"/>
  <c r="BK468" i="2"/>
  <c r="BK458" i="2"/>
  <c r="J439" i="2"/>
  <c r="BK414" i="2"/>
  <c r="J357" i="2"/>
  <c r="BK301" i="2"/>
  <c r="BK273" i="2"/>
  <c r="BK259" i="2"/>
  <c r="J238" i="2"/>
  <c r="BK213" i="2"/>
  <c r="J199" i="2"/>
  <c r="BK164" i="2"/>
  <c r="BK415" i="2"/>
  <c r="BK389" i="2"/>
  <c r="BK313" i="2"/>
  <c r="BK193" i="2"/>
  <c r="BK470" i="2"/>
  <c r="BK439" i="2"/>
  <c r="J424" i="2"/>
  <c r="BK374" i="2"/>
  <c r="J294" i="2"/>
  <c r="BK275" i="2"/>
  <c r="BK269" i="2"/>
  <c r="BK256" i="2"/>
  <c r="BK190" i="2"/>
  <c r="J469" i="2"/>
  <c r="J464" i="2"/>
  <c r="BK442" i="2"/>
  <c r="BK418" i="2"/>
  <c r="J387" i="2"/>
  <c r="J319" i="2"/>
  <c r="BK288" i="2"/>
  <c r="BK264" i="2"/>
  <c r="BK247" i="2"/>
  <c r="J225" i="2"/>
  <c r="BK204" i="2"/>
  <c r="BK175" i="2"/>
  <c r="J418" i="2"/>
  <c r="BK397" i="2"/>
  <c r="BK381" i="2"/>
  <c r="BK298" i="2"/>
  <c r="J279" i="2"/>
  <c r="J275" i="2"/>
  <c r="BK263" i="2"/>
  <c r="BK241" i="2"/>
  <c r="BK224" i="2"/>
  <c r="BK149" i="2"/>
  <c r="J181" i="2"/>
  <c r="BK327" i="2"/>
  <c r="J304" i="2"/>
  <c r="BK255" i="2"/>
  <c r="BK188" i="2"/>
  <c r="BK168" i="2"/>
  <c r="J393" i="2"/>
  <c r="J204" i="2"/>
  <c r="J323" i="2"/>
  <c r="BK279" i="2"/>
  <c r="J255" i="2"/>
  <c r="J243" i="2"/>
  <c r="BK207" i="2"/>
  <c r="J164" i="2"/>
  <c r="J360" i="2"/>
  <c r="J247" i="2"/>
  <c r="BK469" i="2"/>
  <c r="J436" i="2"/>
  <c r="J367" i="2"/>
  <c r="BK290" i="2"/>
  <c r="J264" i="2"/>
  <c r="J213" i="2"/>
  <c r="BK466" i="2"/>
  <c r="BK436" i="2"/>
  <c r="J415" i="2"/>
  <c r="BK329" i="2"/>
  <c r="J285" i="2"/>
  <c r="BK267" i="2"/>
  <c r="J224" i="2"/>
  <c r="BK254" i="2"/>
  <c r="J169" i="2"/>
  <c r="J188" i="2"/>
  <c r="BK319" i="2"/>
  <c r="J254" i="2"/>
  <c r="J165" i="2"/>
  <c r="J350" i="2"/>
  <c r="J313" i="2"/>
  <c r="BK272" i="2"/>
  <c r="BK212" i="2"/>
  <c r="J161" i="2"/>
  <c r="BK246" i="2"/>
  <c r="BK453" i="2"/>
  <c r="J427" i="2"/>
  <c r="BK304" i="2"/>
  <c r="BK271" i="2"/>
  <c r="J241" i="2"/>
  <c r="J472" i="2"/>
  <c r="J448" i="2"/>
  <c r="BK416" i="2"/>
  <c r="BK324" i="2"/>
  <c r="BK284" i="2"/>
  <c r="BK258" i="2"/>
  <c r="BK219" i="2"/>
  <c r="J171" i="2"/>
  <c r="J401" i="2"/>
  <c r="BK309" i="2"/>
  <c r="BK280" i="2"/>
  <c r="J266" i="2"/>
  <c r="BK250" i="2"/>
  <c r="BK265" i="2"/>
  <c r="J320" i="2"/>
  <c r="J272" i="2"/>
  <c r="J193" i="2"/>
  <c r="BK407" i="2"/>
  <c r="J374" i="2"/>
  <c r="J274" i="2"/>
  <c r="J216" i="2"/>
  <c r="BK185" i="2"/>
  <c r="J286" i="2"/>
  <c r="J442" i="2"/>
  <c r="J404" i="2"/>
  <c r="J283" i="2"/>
  <c r="J246" i="2"/>
  <c r="BK182" i="2"/>
  <c r="J453" i="2"/>
  <c r="BK424" i="2"/>
  <c r="BK360" i="2"/>
  <c r="BK316" i="2"/>
  <c r="BK281" i="2"/>
  <c r="J249" i="2"/>
  <c r="J207" i="2"/>
  <c r="BK157" i="2"/>
  <c r="BK387" i="2"/>
  <c r="J290" i="2"/>
  <c r="BK274" i="2"/>
  <c r="BK171" i="2"/>
  <c r="J397" i="2"/>
  <c r="J327" i="2"/>
  <c r="J277" i="2"/>
  <c r="BK252" i="2"/>
  <c r="J149" i="2"/>
  <c r="BK243" i="2"/>
  <c r="J468" i="2"/>
  <c r="BK445" i="2"/>
  <c r="BK420" i="2"/>
  <c r="BK384" i="2"/>
  <c r="J309" i="2"/>
  <c r="J273" i="2"/>
  <c r="BK253" i="2"/>
  <c r="BK228" i="2"/>
  <c r="J470" i="2"/>
  <c r="BK463" i="2"/>
  <c r="J433" i="2"/>
  <c r="BK404" i="2"/>
  <c r="BK343" i="2"/>
  <c r="J287" i="2"/>
  <c r="J269" i="2"/>
  <c r="J257" i="2"/>
  <c r="BK234" i="2"/>
  <c r="BK196" i="2"/>
  <c r="J154" i="2"/>
  <c r="J407" i="2"/>
  <c r="BK350" i="2"/>
  <c r="J312" i="2"/>
  <c r="BK282" i="2"/>
  <c r="BK278" i="2"/>
  <c r="J267" i="2"/>
  <c r="J258" i="2"/>
  <c r="J234" i="2"/>
  <c r="BK200" i="2"/>
  <c r="BK270" i="2"/>
  <c r="BK216" i="2"/>
  <c r="BK393" i="2"/>
  <c r="BK314" i="2"/>
  <c r="J282" i="2"/>
  <c r="J211" i="2"/>
  <c r="J170" i="2"/>
  <c r="BK169" i="2"/>
  <c r="BK357" i="2"/>
  <c r="J256" i="2"/>
  <c r="BK320" i="2"/>
  <c r="J276" i="2"/>
  <c r="BK268" i="2"/>
  <c r="J250" i="2"/>
  <c r="BK211" i="2"/>
  <c r="BK170" i="2"/>
  <c r="BK283" i="2"/>
  <c r="J168" i="2"/>
  <c r="J463" i="2"/>
  <c r="BK433" i="2"/>
  <c r="J417" i="2"/>
  <c r="J381" i="2"/>
  <c r="J329" i="2"/>
  <c r="BK285" i="2"/>
  <c r="J270" i="2"/>
  <c r="BK249" i="2"/>
  <c r="BK225" i="2"/>
  <c r="AS94" i="1"/>
  <c r="BK464" i="2"/>
  <c r="J445" i="2"/>
  <c r="BK427" i="2"/>
  <c r="BK401" i="2"/>
  <c r="BK336" i="2"/>
  <c r="J298" i="2"/>
  <c r="BK277" i="2"/>
  <c r="J261" i="2"/>
  <c r="BK235" i="2"/>
  <c r="J212" i="2"/>
  <c r="BK181" i="2"/>
  <c r="BK411" i="2"/>
  <c r="J384" i="2"/>
  <c r="BK294" i="2"/>
  <c r="J281" i="2"/>
  <c r="BK276" i="2"/>
  <c r="J259" i="2"/>
  <c r="J228" i="2"/>
  <c r="BK161" i="2"/>
  <c r="BK260" i="2"/>
  <c r="BK165" i="2"/>
  <c r="BK312" i="2"/>
  <c r="BK261" i="2"/>
  <c r="J190" i="2"/>
  <c r="J411" i="2"/>
  <c r="J389" i="2"/>
  <c r="J324" i="2"/>
  <c r="J284" i="2"/>
  <c r="J263" i="2"/>
  <c r="BK238" i="2"/>
  <c r="J200" i="2"/>
  <c r="J157" i="2"/>
  <c r="BK323" i="2"/>
  <c r="J231" i="2"/>
  <c r="J466" i="2"/>
  <c r="J420" i="2"/>
  <c r="J343" i="2"/>
  <c r="J278" i="2"/>
  <c r="J260" i="2"/>
  <c r="BK154" i="2"/>
  <c r="J458" i="2"/>
  <c r="J430" i="2"/>
  <c r="BK367" i="2"/>
  <c r="J314" i="2"/>
  <c r="J265" i="2"/>
  <c r="BK231" i="2"/>
  <c r="J182" i="2"/>
  <c r="BK417" i="2"/>
  <c r="J336" i="2"/>
  <c r="BK286" i="2"/>
  <c r="J271" i="2"/>
  <c r="J252" i="2"/>
  <c r="J219" i="2"/>
  <c r="BK266" i="2"/>
  <c r="J175" i="2"/>
  <c r="J301" i="2"/>
  <c r="J196" i="2"/>
  <c r="J416" i="2"/>
  <c r="BK257" i="2"/>
  <c r="BK287" i="2"/>
  <c r="J253" i="2"/>
  <c r="BK199" i="2"/>
  <c r="J288" i="2"/>
  <c r="P160" i="2" l="1"/>
  <c r="T148" i="2"/>
  <c r="R189" i="2"/>
  <c r="R160" i="2"/>
  <c r="T223" i="2"/>
  <c r="R148" i="2"/>
  <c r="T189" i="2"/>
  <c r="T160" i="2"/>
  <c r="BK223" i="2"/>
  <c r="J223" i="2" s="1"/>
  <c r="J101" i="2" s="1"/>
  <c r="P262" i="2"/>
  <c r="R251" i="2"/>
  <c r="R289" i="2"/>
  <c r="BK160" i="2"/>
  <c r="J160" i="2"/>
  <c r="J99" i="2" s="1"/>
  <c r="P189" i="2"/>
  <c r="P223" i="2"/>
  <c r="BK245" i="2"/>
  <c r="J245" i="2"/>
  <c r="J104" i="2"/>
  <c r="R245" i="2"/>
  <c r="BK248" i="2"/>
  <c r="J248" i="2" s="1"/>
  <c r="J105" i="2" s="1"/>
  <c r="R248" i="2"/>
  <c r="T248" i="2"/>
  <c r="P251" i="2"/>
  <c r="T251" i="2"/>
  <c r="R262" i="2"/>
  <c r="BK289" i="2"/>
  <c r="J289" i="2" s="1"/>
  <c r="J108" i="2" s="1"/>
  <c r="T289" i="2"/>
  <c r="R315" i="2"/>
  <c r="BK328" i="2"/>
  <c r="J328" i="2" s="1"/>
  <c r="J110" i="2" s="1"/>
  <c r="R328" i="2"/>
  <c r="BK388" i="2"/>
  <c r="J388" i="2" s="1"/>
  <c r="J111" i="2" s="1"/>
  <c r="P388" i="2"/>
  <c r="T388" i="2"/>
  <c r="R419" i="2"/>
  <c r="R452" i="2"/>
  <c r="BK148" i="2"/>
  <c r="P148" i="2"/>
  <c r="P147" i="2" s="1"/>
  <c r="BK189" i="2"/>
  <c r="J189" i="2"/>
  <c r="J100" i="2"/>
  <c r="R223" i="2"/>
  <c r="P245" i="2"/>
  <c r="T245" i="2"/>
  <c r="P248" i="2"/>
  <c r="BK251" i="2"/>
  <c r="J251" i="2"/>
  <c r="J106" i="2"/>
  <c r="BK262" i="2"/>
  <c r="J262" i="2" s="1"/>
  <c r="J107" i="2" s="1"/>
  <c r="T262" i="2"/>
  <c r="P289" i="2"/>
  <c r="BK315" i="2"/>
  <c r="J315" i="2"/>
  <c r="J109" i="2"/>
  <c r="P315" i="2"/>
  <c r="T315" i="2"/>
  <c r="P328" i="2"/>
  <c r="T328" i="2"/>
  <c r="R388" i="2"/>
  <c r="BK419" i="2"/>
  <c r="J419" i="2" s="1"/>
  <c r="J112" i="2" s="1"/>
  <c r="P419" i="2"/>
  <c r="T419" i="2"/>
  <c r="BK452" i="2"/>
  <c r="J452" i="2"/>
  <c r="J113" i="2" s="1"/>
  <c r="P452" i="2"/>
  <c r="T452" i="2"/>
  <c r="BK467" i="2"/>
  <c r="J467" i="2"/>
  <c r="J115" i="2" s="1"/>
  <c r="P467" i="2"/>
  <c r="R467" i="2"/>
  <c r="T467" i="2"/>
  <c r="BK242" i="2"/>
  <c r="J242" i="2" s="1"/>
  <c r="J102" i="2" s="1"/>
  <c r="BK465" i="2"/>
  <c r="J465" i="2" s="1"/>
  <c r="J114" i="2" s="1"/>
  <c r="BK471" i="2"/>
  <c r="J471" i="2" s="1"/>
  <c r="J116" i="2" s="1"/>
  <c r="BE182" i="2"/>
  <c r="BE190" i="2"/>
  <c r="BE200" i="2"/>
  <c r="BE211" i="2"/>
  <c r="BE252" i="2"/>
  <c r="BE254" i="2"/>
  <c r="BE255" i="2"/>
  <c r="BE256" i="2"/>
  <c r="BE265" i="2"/>
  <c r="BE269" i="2"/>
  <c r="BE275" i="2"/>
  <c r="BE284" i="2"/>
  <c r="BE301" i="2"/>
  <c r="BE304" i="2"/>
  <c r="BE309" i="2"/>
  <c r="BE312" i="2"/>
  <c r="BE384" i="2"/>
  <c r="E85" i="2"/>
  <c r="J89" i="2"/>
  <c r="BE171" i="2"/>
  <c r="BE185" i="2"/>
  <c r="BE188" i="2"/>
  <c r="BE213" i="2"/>
  <c r="BE250" i="2"/>
  <c r="BE259" i="2"/>
  <c r="BE260" i="2"/>
  <c r="BE261" i="2"/>
  <c r="BE267" i="2"/>
  <c r="BE278" i="2"/>
  <c r="BE280" i="2"/>
  <c r="BE286" i="2"/>
  <c r="BE336" i="2"/>
  <c r="BE360" i="2"/>
  <c r="BE381" i="2"/>
  <c r="BE389" i="2"/>
  <c r="J91" i="2"/>
  <c r="BE149" i="2"/>
  <c r="BE154" i="2"/>
  <c r="BE161" i="2"/>
  <c r="BE196" i="2"/>
  <c r="BE207" i="2"/>
  <c r="BE212" i="2"/>
  <c r="BE241" i="2"/>
  <c r="BE246" i="2"/>
  <c r="BE253" i="2"/>
  <c r="BE272" i="2"/>
  <c r="BE274" i="2"/>
  <c r="BE329" i="2"/>
  <c r="BE367" i="2"/>
  <c r="BE401" i="2"/>
  <c r="BE404" i="2"/>
  <c r="BE417" i="2"/>
  <c r="F143" i="2"/>
  <c r="BE175" i="2"/>
  <c r="BE181" i="2"/>
  <c r="BE199" i="2"/>
  <c r="BE231" i="2"/>
  <c r="BE238" i="2"/>
  <c r="BE247" i="2"/>
  <c r="BE249" i="2"/>
  <c r="BE258" i="2"/>
  <c r="BE263" i="2"/>
  <c r="BE266" i="2"/>
  <c r="BE273" i="2"/>
  <c r="BE279" i="2"/>
  <c r="BE294" i="2"/>
  <c r="BE313" i="2"/>
  <c r="BE357" i="2"/>
  <c r="BE374" i="2"/>
  <c r="BE397" i="2"/>
  <c r="BE415" i="2"/>
  <c r="BE170" i="2"/>
  <c r="BE204" i="2"/>
  <c r="BE219" i="2"/>
  <c r="BE225" i="2"/>
  <c r="BE235" i="2"/>
  <c r="BE271" i="2"/>
  <c r="BE281" i="2"/>
  <c r="BE157" i="2"/>
  <c r="BE268" i="2"/>
  <c r="BE277" i="2"/>
  <c r="BE285" i="2"/>
  <c r="BE316" i="2"/>
  <c r="BE319" i="2"/>
  <c r="BE327" i="2"/>
  <c r="BE343" i="2"/>
  <c r="BE414" i="2"/>
  <c r="BE416" i="2"/>
  <c r="J92" i="2"/>
  <c r="F142" i="2"/>
  <c r="BE164" i="2"/>
  <c r="BE168" i="2"/>
  <c r="BE169" i="2"/>
  <c r="BE193" i="2"/>
  <c r="BE216" i="2"/>
  <c r="BE224" i="2"/>
  <c r="BE228" i="2"/>
  <c r="BE234" i="2"/>
  <c r="BE264" i="2"/>
  <c r="BE270" i="2"/>
  <c r="BE282" i="2"/>
  <c r="BE283" i="2"/>
  <c r="BE287" i="2"/>
  <c r="BE290" i="2"/>
  <c r="BE320" i="2"/>
  <c r="BE323" i="2"/>
  <c r="BE350" i="2"/>
  <c r="BE393" i="2"/>
  <c r="BE407" i="2"/>
  <c r="BE433" i="2"/>
  <c r="BE439" i="2"/>
  <c r="BE448" i="2"/>
  <c r="BE453" i="2"/>
  <c r="BE458" i="2"/>
  <c r="BE472" i="2"/>
  <c r="BE165" i="2"/>
  <c r="BE243" i="2"/>
  <c r="BE257" i="2"/>
  <c r="BE276" i="2"/>
  <c r="BE288" i="2"/>
  <c r="BE298" i="2"/>
  <c r="BE314" i="2"/>
  <c r="BE324" i="2"/>
  <c r="BE387" i="2"/>
  <c r="BE411" i="2"/>
  <c r="BE418" i="2"/>
  <c r="BE420" i="2"/>
  <c r="BE424" i="2"/>
  <c r="BE427" i="2"/>
  <c r="BE430" i="2"/>
  <c r="BE436" i="2"/>
  <c r="BE442" i="2"/>
  <c r="BE445" i="2"/>
  <c r="BE463" i="2"/>
  <c r="BE464" i="2"/>
  <c r="BE466" i="2"/>
  <c r="BE468" i="2"/>
  <c r="BE469" i="2"/>
  <c r="BE470" i="2"/>
  <c r="F37" i="2"/>
  <c r="BB95" i="1" s="1"/>
  <c r="BB94" i="1" s="1"/>
  <c r="W31" i="1" s="1"/>
  <c r="F39" i="2"/>
  <c r="BD95" i="1" s="1"/>
  <c r="BD94" i="1" s="1"/>
  <c r="W33" i="1" s="1"/>
  <c r="F36" i="2"/>
  <c r="BA95" i="1" s="1"/>
  <c r="BA94" i="1" s="1"/>
  <c r="AW94" i="1" s="1"/>
  <c r="AK30" i="1" s="1"/>
  <c r="J36" i="2"/>
  <c r="AW95" i="1" s="1"/>
  <c r="F38" i="2"/>
  <c r="BC95" i="1" s="1"/>
  <c r="BC94" i="1" s="1"/>
  <c r="AY94" i="1" s="1"/>
  <c r="T244" i="2" l="1"/>
  <c r="P244" i="2"/>
  <c r="P146" i="2" s="1"/>
  <c r="AU95" i="1" s="1"/>
  <c r="AU94" i="1" s="1"/>
  <c r="BK147" i="2"/>
  <c r="R244" i="2"/>
  <c r="R147" i="2"/>
  <c r="R146" i="2"/>
  <c r="T147" i="2"/>
  <c r="T146" i="2" s="1"/>
  <c r="J148" i="2"/>
  <c r="J98" i="2"/>
  <c r="BK244" i="2"/>
  <c r="J244" i="2" s="1"/>
  <c r="J103" i="2" s="1"/>
  <c r="W30" i="1"/>
  <c r="AX94" i="1"/>
  <c r="W32" i="1"/>
  <c r="BK146" i="2" l="1"/>
  <c r="J146" i="2" s="1"/>
  <c r="J96" i="2" s="1"/>
  <c r="J30" i="2" s="1"/>
  <c r="J147" i="2"/>
  <c r="J97" i="2"/>
  <c r="J125" i="2" l="1"/>
  <c r="J119" i="2" s="1"/>
  <c r="J31" i="2" s="1"/>
  <c r="J32" i="2" s="1"/>
  <c r="AG95" i="1" s="1"/>
  <c r="BE125" i="2"/>
  <c r="J35" i="2" s="1"/>
  <c r="AV95" i="1" s="1"/>
  <c r="AT95" i="1" s="1"/>
  <c r="AG94" i="1" l="1"/>
  <c r="AK26" i="1" s="1"/>
  <c r="AN95" i="1"/>
  <c r="J127" i="2"/>
  <c r="J41" i="2"/>
  <c r="F35" i="2"/>
  <c r="AZ95" i="1" s="1"/>
  <c r="AZ94" i="1" s="1"/>
  <c r="W29" i="1" s="1"/>
  <c r="AV94" i="1" l="1"/>
  <c r="AK29" i="1" s="1"/>
  <c r="AK35" i="1" s="1"/>
  <c r="AT94" i="1" l="1"/>
  <c r="AN94" i="1"/>
</calcChain>
</file>

<file path=xl/sharedStrings.xml><?xml version="1.0" encoding="utf-8"?>
<sst xmlns="http://schemas.openxmlformats.org/spreadsheetml/2006/main" count="3865" uniqueCount="701">
  <si>
    <t>Export Komplet</t>
  </si>
  <si>
    <t/>
  </si>
  <si>
    <t>2.0</t>
  </si>
  <si>
    <t>ZAMOK</t>
  </si>
  <si>
    <t>False</t>
  </si>
  <si>
    <t>{c5251848-6951-4c1d-8cd9-104124e0f8a6}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</si>
  <si>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</si>
  <si>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</si>
  <si>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</si>
  <si>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</si>
  <si>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</si>
  <si>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</si>
  <si>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</si>
  <si>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</si>
  <si>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75-23b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</si>
  <si>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</si>
  <si>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</si>
  <si>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Příloha č. 2b - Stavební úpravy učeben - Základní škola, Trutnov, R.Frimla 816_učebna chemie-fyzika</t>
  </si>
  <si>
    <t>KSO:</t>
  </si>
  <si>
    <t>CC-CZ:</t>
  </si>
  <si>
    <t>Místo:</t>
  </si>
  <si>
    <t xml:space="preserve"> </t>
  </si>
  <si>
    <t>Datum:</t>
  </si>
  <si>
    <t>16. 2. 2024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</si>
  <si>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</si>
  <si>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</si>
  <si>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</si>
  <si>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</si>
  <si>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</si>
  <si>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</si>
  <si>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</si>
  <si>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</si>
  <si>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</si>
  <si>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</si>
  <si>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</si>
  <si>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</si>
  <si>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</si>
  <si>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</si>
  <si>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</si>
  <si>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</si>
  <si>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</si>
  <si>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</si>
  <si>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</si>
  <si>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</si>
  <si>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</si>
  <si>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</si>
  <si>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</si>
  <si>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</si>
  <si>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</si>
  <si>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</si>
  <si>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</si>
  <si>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</si>
  <si>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</si>
  <si>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</si>
  <si>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</si>
  <si>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</si>
  <si>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</si>
  <si>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</si>
  <si>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</si>
  <si>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</si>
  <si>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</si>
  <si>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</si>
  <si>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</si>
  <si>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</si>
  <si>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</si>
  <si>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</si>
  <si>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</si>
  <si>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</si>
  <si>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</si>
  <si>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</si>
  <si>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</si>
  <si>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</si>
  <si>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</si>
  <si>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</si>
  <si>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</si>
  <si>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</si>
  <si>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</si>
  <si>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</si>
  <si>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14-01</t>
  </si>
  <si>
    <t>učebna chemie a fyziky</t>
  </si>
  <si>
    <t>STA</t>
  </si>
  <si>
    <t>1</t>
  </si>
  <si>
    <t>{20b9b2f9-6eb7-4812-b7e3-f8f0c55dbc63}</t>
  </si>
  <si>
    <t>2</t>
  </si>
  <si>
    <t>KRYCÍ LIST SOUPISU PRACÍ</t>
  </si>
  <si>
    <t>Objekt:</t>
  </si>
  <si>
    <t>14-01 - učebna chemie a fyziky</t>
  </si>
  <si>
    <t>Náklady z rozpočtu</t>
  </si>
  <si>
    <t>Ostatní náklady</t>
  </si>
  <si>
    <t>REKAPITULACE ČLENĚNÍ SOUPISU PRACÍ</t>
  </si>
  <si>
    <t>Kód dílu - Popis</t>
  </si>
  <si>
    <t>Cena celkem [CZK]</t>
  </si>
  <si>
    <t>1) 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</si>
  <si>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</si>
  <si>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</si>
  <si>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</si>
  <si>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</si>
  <si>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</si>
  <si>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</si>
  <si>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</si>
  <si>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</si>
  <si>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</si>
  <si>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</si>
  <si>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</si>
  <si>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741 - Elektroinstalace - silnoproud</t>
  </si>
  <si>
    <t xml:space="preserve">    763 - Konstrukce suché výstavby</t>
  </si>
  <si>
    <t xml:space="preserve">    766 - Konstrukce truhlářské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</si>
  <si>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</si>
  <si>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</si>
  <si>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</si>
  <si>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</si>
  <si>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HZS - Hodinové zúčtovací sazby</t>
  </si>
  <si>
    <t>OST - Ostatní</t>
  </si>
  <si>
    <t>VRN - Vedlejší rozpočtové náklady</t>
  </si>
  <si>
    <t>2) Ostatní náklady</t>
  </si>
  <si>
    <t>Zařízení staveniště</t>
  </si>
  <si>
    <t>VRN</t>
  </si>
  <si>
    <t>Projektové práce</t>
  </si>
  <si>
    <t>Územní vlivy</t>
  </si>
  <si>
    <t>Provozní vlivy</t>
  </si>
  <si>
    <t>Jiné VRN</t>
  </si>
  <si>
    <t>Kompletační činnost</t>
  </si>
  <si>
    <t>KOMPLETACNA</t>
  </si>
  <si>
    <t>Celkové náklady za stavbu 1) + 2)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</si>
  <si>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</si>
  <si>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</si>
  <si>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</si>
  <si>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</si>
  <si>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</si>
  <si>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</si>
  <si>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</si>
  <si>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</si>
  <si>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</si>
  <si>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</si>
  <si>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</si>
  <si>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</si>
  <si>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</si>
  <si>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</si>
  <si>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</si>
  <si>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</si>
  <si>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</si>
  <si>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</si>
  <si>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</si>
  <si>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342272245.PFX</t>
  </si>
  <si>
    <t>Příčka z hladkých tvárnic P2-500 na tenkovrstvou maltu tl 150 mm</t>
  </si>
  <si>
    <t>m2</t>
  </si>
  <si>
    <t>4</t>
  </si>
  <si>
    <t>VV</t>
  </si>
  <si>
    <t>"kabinet"</t>
  </si>
  <si>
    <t>2,9*3,25</t>
  </si>
  <si>
    <t>0,5</t>
  </si>
  <si>
    <t>Součet</t>
  </si>
  <si>
    <t>342291112</t>
  </si>
  <si>
    <t>Ukotvení příček montážní polyuretanovou pěnou tl příčky přes 100 mm</t>
  </si>
  <si>
    <t>m</t>
  </si>
  <si>
    <t>2,9</t>
  </si>
  <si>
    <t>342291121</t>
  </si>
  <si>
    <t>Ukotvení příček k cihelným konstrukcím plochými kotvami</t>
  </si>
  <si>
    <t>6</t>
  </si>
  <si>
    <t>2*3,3</t>
  </si>
  <si>
    <t>Úpravy povrchů, podlahy a osazování výplní</t>
  </si>
  <si>
    <t>611135101</t>
  </si>
  <si>
    <t>Hrubá výplň rýh ve stropech maltou jakékoli šířky rýhy</t>
  </si>
  <si>
    <t>8</t>
  </si>
  <si>
    <t>4*0,5</t>
  </si>
  <si>
    <t>7</t>
  </si>
  <si>
    <t>612131121</t>
  </si>
  <si>
    <t>Penetrační disperzní nátěr vnitřních stěn nanášený ručně</t>
  </si>
  <si>
    <t>10</t>
  </si>
  <si>
    <t>5</t>
  </si>
  <si>
    <t>612135101</t>
  </si>
  <si>
    <t>Hrubá výplň rýh ve stěnách maltou jakékoli šířky rýhy</t>
  </si>
  <si>
    <t>(3,3*2)*0,5</t>
  </si>
  <si>
    <t>612142001</t>
  </si>
  <si>
    <t>Potažení vnitřních stěn sklovláknitým pletivem vtlačeným do tenkovrstvé hmoty</t>
  </si>
  <si>
    <t>14</t>
  </si>
  <si>
    <t>612311131</t>
  </si>
  <si>
    <t>Potažení vnitřních stěn vápenným štukem tloušťky do 3 mm</t>
  </si>
  <si>
    <t>16</t>
  </si>
  <si>
    <t>9</t>
  </si>
  <si>
    <t>612325215</t>
  </si>
  <si>
    <t>Vápenocementová hladká omítka malých ploch přes 1 do 4 m2 na stěnách</t>
  </si>
  <si>
    <t>kus</t>
  </si>
  <si>
    <t>18</t>
  </si>
  <si>
    <t>612325302</t>
  </si>
  <si>
    <t>Vápenocementová štuková omítka ostění nebo nadpraží</t>
  </si>
  <si>
    <t>20</t>
  </si>
  <si>
    <t>(1,2+1,2+1,2)*1</t>
  </si>
  <si>
    <t>"odhad"5</t>
  </si>
  <si>
    <t>11</t>
  </si>
  <si>
    <t>619995001</t>
  </si>
  <si>
    <t>Začištění omítek kolem oken, dveří, podlah nebo obkladů</t>
  </si>
  <si>
    <t>22</t>
  </si>
  <si>
    <t>"po zdivu"</t>
  </si>
  <si>
    <t>5+3,3+3,3</t>
  </si>
  <si>
    <t>"nové dveře"</t>
  </si>
  <si>
    <t>((2,1+2,1+1)*2)*3</t>
  </si>
  <si>
    <t>134</t>
  </si>
  <si>
    <t>622143003</t>
  </si>
  <si>
    <t>Montáž omítkových plastových nebo pozinkovaných rohových profilů</t>
  </si>
  <si>
    <t>24</t>
  </si>
  <si>
    <t>13</t>
  </si>
  <si>
    <t>M</t>
  </si>
  <si>
    <t>59051486</t>
  </si>
  <si>
    <t>profil rohový PVC 15x15mm s výztužnou tkaninou š 100mm</t>
  </si>
  <si>
    <t>26</t>
  </si>
  <si>
    <t>3,3*1,05 "Přepočtené koeficientem množství</t>
  </si>
  <si>
    <t>642945111</t>
  </si>
  <si>
    <t>Osazování protipožárních zárubní dveří jednokřídlových do 2,5 m2</t>
  </si>
  <si>
    <t>28</t>
  </si>
  <si>
    <t>1+1+1</t>
  </si>
  <si>
    <t>15</t>
  </si>
  <si>
    <t>55331563</t>
  </si>
  <si>
    <t>zárubeň jednokřídlá ocelová pro zdění s protipožární úpravou tl stěny 110-150mm rozměru 900/1970, 2100mm</t>
  </si>
  <si>
    <t>30</t>
  </si>
  <si>
    <t>Ostatní konstrukce a práce, bourání</t>
  </si>
  <si>
    <t>944511111</t>
  </si>
  <si>
    <t>Montáž ochranné sítě z textilie z umělých vláken</t>
  </si>
  <si>
    <t>32</t>
  </si>
  <si>
    <t>15*(3+2+2)</t>
  </si>
  <si>
    <t>17</t>
  </si>
  <si>
    <t>944511211</t>
  </si>
  <si>
    <t>Příplatek k ochranné síti za první a ZKD den použití</t>
  </si>
  <si>
    <t>34</t>
  </si>
  <si>
    <t>105*60</t>
  </si>
  <si>
    <t>944511811</t>
  </si>
  <si>
    <t>Demontáž ochranné sítě z textilie z umělých vláken</t>
  </si>
  <si>
    <t>36</t>
  </si>
  <si>
    <t>19</t>
  </si>
  <si>
    <t>949101111</t>
  </si>
  <si>
    <t>Lešení pomocné pro objekty pozemních staveb s lešeňovou podlahou v do 1,9 m zatížení do 150 kg/m2</t>
  </si>
  <si>
    <t>38</t>
  </si>
  <si>
    <t>949411112</t>
  </si>
  <si>
    <t>Montáž věží trubkových o půdorysné ploše do 10 m2 v přes 10 do 20 m</t>
  </si>
  <si>
    <t>40</t>
  </si>
  <si>
    <t>949411213</t>
  </si>
  <si>
    <t>Příplatek k schodišťovým věžím trubkovým do 10 m2 v přes 30 do 40 m za první a ZKD den použití</t>
  </si>
  <si>
    <t>42</t>
  </si>
  <si>
    <t>25*60</t>
  </si>
  <si>
    <t>949411812</t>
  </si>
  <si>
    <t>Demontáž věží trubkových o půdorysné ploše do 10 m2 v přes 10 do 20 m</t>
  </si>
  <si>
    <t>44</t>
  </si>
  <si>
    <t>23</t>
  </si>
  <si>
    <t>952901111</t>
  </si>
  <si>
    <t>Vyčištění budov bytové a občanské výstavby při výšce podlaží do 4 m - hrubý úklid</t>
  </si>
  <si>
    <t>46</t>
  </si>
  <si>
    <t>95290111R</t>
  </si>
  <si>
    <t>Demontáž stávajícího vybavení třídy</t>
  </si>
  <si>
    <t>soub</t>
  </si>
  <si>
    <t>48</t>
  </si>
  <si>
    <t>25</t>
  </si>
  <si>
    <t>962032240</t>
  </si>
  <si>
    <t>Bourání zdiva z cihel pálených nebo vápenopískových na MC do 1 m3</t>
  </si>
  <si>
    <t>m3</t>
  </si>
  <si>
    <t>50</t>
  </si>
  <si>
    <t>4*3,25*0,15</t>
  </si>
  <si>
    <t>968072455</t>
  </si>
  <si>
    <t>Vybourání kovových dveřních zárubní pl do 2 m2</t>
  </si>
  <si>
    <t>52</t>
  </si>
  <si>
    <t>(2*0,9)*3</t>
  </si>
  <si>
    <t>27</t>
  </si>
  <si>
    <t>975021211</t>
  </si>
  <si>
    <t>Podchycení nadzákladového zdiva pod stropem tl zdiva do 450 mm</t>
  </si>
  <si>
    <t>54</t>
  </si>
  <si>
    <t>997</t>
  </si>
  <si>
    <t>Přesun sutě</t>
  </si>
  <si>
    <t>997013213</t>
  </si>
  <si>
    <t>Vnitrostaveništní doprava suti a vybouraných hmot pro budovy v přes 9 do 12 m ručně</t>
  </si>
  <si>
    <t>t</t>
  </si>
  <si>
    <t>56</t>
  </si>
  <si>
    <t>31</t>
  </si>
  <si>
    <t>997013219</t>
  </si>
  <si>
    <t>Příplatek k vnitrostaveništní dopravě suti a vybouraných hmot za zvětšenou dopravu suti ZKD 10 m</t>
  </si>
  <si>
    <t>58</t>
  </si>
  <si>
    <t>5,349*2 "Přepočtené koeficientem množství</t>
  </si>
  <si>
    <t>997013312</t>
  </si>
  <si>
    <t>Montáž a demontáž shozu suti v přes 10 do 20 m</t>
  </si>
  <si>
    <t>60</t>
  </si>
  <si>
    <t>29</t>
  </si>
  <si>
    <t>997013322</t>
  </si>
  <si>
    <t>Příplatek k shozu suti v přes 10 do 20 m za první a ZKD den použití</t>
  </si>
  <si>
    <t>62</t>
  </si>
  <si>
    <t>15*30</t>
  </si>
  <si>
    <t>997013501</t>
  </si>
  <si>
    <t>Odvoz suti a vybouraných hmot na skládku nebo meziskládku do 1 km se složením</t>
  </si>
  <si>
    <t>64</t>
  </si>
  <si>
    <t>33</t>
  </si>
  <si>
    <t>997013509</t>
  </si>
  <si>
    <t>Příplatek k odvozu suti a vybouraných hmot na skládku ZKD 1 km přes 1 km</t>
  </si>
  <si>
    <t>66</t>
  </si>
  <si>
    <t>4,939*12</t>
  </si>
  <si>
    <t>997013631</t>
  </si>
  <si>
    <t>Poplatek za uložení na skládce (skládkovné) stavebního odpadu směsného kód odpadu 17 09 04</t>
  </si>
  <si>
    <t>68</t>
  </si>
  <si>
    <t>5,349-1,411</t>
  </si>
  <si>
    <t>35</t>
  </si>
  <si>
    <t>997013813</t>
  </si>
  <si>
    <t>Poplatek za uložení na skládce (skládkovné) stavebního odpadu z plastických hmot kód odpadu 17 02 03</t>
  </si>
  <si>
    <t>70</t>
  </si>
  <si>
    <t>998</t>
  </si>
  <si>
    <t>Přesun hmot</t>
  </si>
  <si>
    <t>998018003</t>
  </si>
  <si>
    <t>Přesun hmot ruční pro budovy v přes 12 do 24 m</t>
  </si>
  <si>
    <t>72</t>
  </si>
  <si>
    <t>PSV</t>
  </si>
  <si>
    <t>Práce a dodávky PSV</t>
  </si>
  <si>
    <t>721</t>
  </si>
  <si>
    <t>Zdravotechnika - vnitřní kanalizace</t>
  </si>
  <si>
    <t>37</t>
  </si>
  <si>
    <t>721174024</t>
  </si>
  <si>
    <t>Úprava stoupacího potrubí (dmtž. + nové HT potrubí + kolena cca. 3,5m)</t>
  </si>
  <si>
    <t>kpl</t>
  </si>
  <si>
    <t>74</t>
  </si>
  <si>
    <t>721220801</t>
  </si>
  <si>
    <t>Demontáž uzávěrek zápachových DN 70</t>
  </si>
  <si>
    <t>76</t>
  </si>
  <si>
    <t>722</t>
  </si>
  <si>
    <t>Zdravotechnika - vnitřní vodovod</t>
  </si>
  <si>
    <t>39</t>
  </si>
  <si>
    <t>722190901</t>
  </si>
  <si>
    <t>Uzavření nebo otevření vodovodního potrubí při opravách</t>
  </si>
  <si>
    <t>78</t>
  </si>
  <si>
    <t>722220152</t>
  </si>
  <si>
    <t>Nástěnka závitová plastová PPR PN 20</t>
  </si>
  <si>
    <t>80</t>
  </si>
  <si>
    <t>725</t>
  </si>
  <si>
    <t>Zdravotechnika - zařizovací předměty</t>
  </si>
  <si>
    <t>41</t>
  </si>
  <si>
    <t>725210821</t>
  </si>
  <si>
    <t>Demontáž umyvadel bez výtokových armatur</t>
  </si>
  <si>
    <t>soubor</t>
  </si>
  <si>
    <t>82</t>
  </si>
  <si>
    <t>725211602</t>
  </si>
  <si>
    <t>Umyvadlo keramické bílé šířky 550 mm bez krytu na sifon připevněné na stěnu šrouby</t>
  </si>
  <si>
    <t>84</t>
  </si>
  <si>
    <t>43</t>
  </si>
  <si>
    <t>72529170R</t>
  </si>
  <si>
    <t>Doplňky zařízení koupelen a záchodů  - zásobní na tekuté mýdlo</t>
  </si>
  <si>
    <t>86</t>
  </si>
  <si>
    <t>725291711</t>
  </si>
  <si>
    <t>Doplňky zařízení koupelen a záchodů  - zásobník na ručníky</t>
  </si>
  <si>
    <t>88</t>
  </si>
  <si>
    <t>45</t>
  </si>
  <si>
    <t>725291712</t>
  </si>
  <si>
    <t>Doplňky zařízení koupelen a záchodů - odpadkový koš</t>
  </si>
  <si>
    <t>90</t>
  </si>
  <si>
    <t>725820801</t>
  </si>
  <si>
    <t>Demontáž baterie nástěnné do G 3 / 4</t>
  </si>
  <si>
    <t>92</t>
  </si>
  <si>
    <t>47</t>
  </si>
  <si>
    <t>725821312.R</t>
  </si>
  <si>
    <t>Baterie umyvadlové páková s otáčivým kulatým ústím a délkou ramínka 300 mm</t>
  </si>
  <si>
    <t>94</t>
  </si>
  <si>
    <t>725860811</t>
  </si>
  <si>
    <t>Demontáž uzávěrů zápachu jednoduchých</t>
  </si>
  <si>
    <t>96</t>
  </si>
  <si>
    <t>49</t>
  </si>
  <si>
    <t>998725103</t>
  </si>
  <si>
    <t>Přesun hmot tonážní pro zařizovací předměty v objektech v přes 12 do 24 m</t>
  </si>
  <si>
    <t>98</t>
  </si>
  <si>
    <t>998725181</t>
  </si>
  <si>
    <t>Příplatek k přesunu hmot tonážní 725 prováděný bez použití mechanizace</t>
  </si>
  <si>
    <t>100</t>
  </si>
  <si>
    <t>741</t>
  </si>
  <si>
    <t>Elektroinstalace - silnoproud</t>
  </si>
  <si>
    <t>51</t>
  </si>
  <si>
    <t>74113000R</t>
  </si>
  <si>
    <t>Demontáž elektro - kabely,svítidla,zásuvky,vypínače</t>
  </si>
  <si>
    <t>102</t>
  </si>
  <si>
    <t>74113001R</t>
  </si>
  <si>
    <t>Elektro stavební přípomoce - sekání rýh,záhozy rýh</t>
  </si>
  <si>
    <t>104</t>
  </si>
  <si>
    <t>53</t>
  </si>
  <si>
    <t>74113002R</t>
  </si>
  <si>
    <t>Montážní práce - elektroinstalace</t>
  </si>
  <si>
    <t>106</t>
  </si>
  <si>
    <t>74113003R</t>
  </si>
  <si>
    <t>Rozvaděč 36M do zdi zkompletovaný</t>
  </si>
  <si>
    <t>108</t>
  </si>
  <si>
    <t>55</t>
  </si>
  <si>
    <t>74113004R</t>
  </si>
  <si>
    <t>Kabel CYKY 3Cx1,5</t>
  </si>
  <si>
    <t>110</t>
  </si>
  <si>
    <t>74113005R</t>
  </si>
  <si>
    <t>Kabel CYKY 3Cx2,5</t>
  </si>
  <si>
    <t>112</t>
  </si>
  <si>
    <t>57</t>
  </si>
  <si>
    <t>74113006R</t>
  </si>
  <si>
    <t>Kabel CYKY 5Cx4</t>
  </si>
  <si>
    <t>114</t>
  </si>
  <si>
    <t>74113007R</t>
  </si>
  <si>
    <t>Kabel CYKY 3Ax1,5</t>
  </si>
  <si>
    <t>116</t>
  </si>
  <si>
    <t>59</t>
  </si>
  <si>
    <t>74113008R</t>
  </si>
  <si>
    <t>118</t>
  </si>
  <si>
    <t>74113009R</t>
  </si>
  <si>
    <t>Drobný instalační materiál</t>
  </si>
  <si>
    <t>120</t>
  </si>
  <si>
    <t>61</t>
  </si>
  <si>
    <t>74113010R</t>
  </si>
  <si>
    <t>Vypínač č.1 bílá komplet</t>
  </si>
  <si>
    <t>122</t>
  </si>
  <si>
    <t>74113011R</t>
  </si>
  <si>
    <t>Vypínač č.10 bílá komplet</t>
  </si>
  <si>
    <t>124</t>
  </si>
  <si>
    <t>63</t>
  </si>
  <si>
    <t>74113012R</t>
  </si>
  <si>
    <t>Zásuvka dvojitá bílá</t>
  </si>
  <si>
    <t>126</t>
  </si>
  <si>
    <t>74113013R</t>
  </si>
  <si>
    <t>Zásuvka jednoduchá bílá komplet</t>
  </si>
  <si>
    <t>128</t>
  </si>
  <si>
    <t>65</t>
  </si>
  <si>
    <t>74113014R</t>
  </si>
  <si>
    <t>EVO35005 Asymetr</t>
  </si>
  <si>
    <t>130</t>
  </si>
  <si>
    <t>74113015R</t>
  </si>
  <si>
    <t>Vypínač č.5 komplet</t>
  </si>
  <si>
    <t>132</t>
  </si>
  <si>
    <t>67</t>
  </si>
  <si>
    <t>74113016R</t>
  </si>
  <si>
    <t>Svítidlo mřížkové LED 40W 1200m IP20</t>
  </si>
  <si>
    <t>74113017R</t>
  </si>
  <si>
    <t>Svítidlo LLL3000RM2KVM</t>
  </si>
  <si>
    <t>136</t>
  </si>
  <si>
    <t>69</t>
  </si>
  <si>
    <t>74113018R</t>
  </si>
  <si>
    <t>Krabice KO 68</t>
  </si>
  <si>
    <t>138</t>
  </si>
  <si>
    <t>74113019R</t>
  </si>
  <si>
    <t>Krabice KO 125+víčko</t>
  </si>
  <si>
    <t>140</t>
  </si>
  <si>
    <t>71</t>
  </si>
  <si>
    <t>74113020R</t>
  </si>
  <si>
    <t>Lišta vkládací 60*40</t>
  </si>
  <si>
    <t>142</t>
  </si>
  <si>
    <t>74113021R</t>
  </si>
  <si>
    <t>Lišta vkládací 18*13</t>
  </si>
  <si>
    <t>144</t>
  </si>
  <si>
    <t>73</t>
  </si>
  <si>
    <t>74113022R</t>
  </si>
  <si>
    <t>Sádra</t>
  </si>
  <si>
    <t>kg</t>
  </si>
  <si>
    <t>146</t>
  </si>
  <si>
    <t>74113023R</t>
  </si>
  <si>
    <t>Revize</t>
  </si>
  <si>
    <t>148</t>
  </si>
  <si>
    <t>75</t>
  </si>
  <si>
    <t>74113024R</t>
  </si>
  <si>
    <t>Doprava</t>
  </si>
  <si>
    <t>150</t>
  </si>
  <si>
    <t>74113025R</t>
  </si>
  <si>
    <t>Slaboproud - datové rozvody (ODHAD CENY) - 50.000,- všichni uvedou stejně</t>
  </si>
  <si>
    <t>152</t>
  </si>
  <si>
    <t>763</t>
  </si>
  <si>
    <t>Konstrukce suché výstavby</t>
  </si>
  <si>
    <t>77</t>
  </si>
  <si>
    <t>763131412.KNF</t>
  </si>
  <si>
    <t>SDK podhled D 112 desky 1x WHITE (A) 12,5 TI 100 mm 30 kg/m3 dvouvrstvá spodní kce profil CD+UD</t>
  </si>
  <si>
    <t>154</t>
  </si>
  <si>
    <t>"kabinet"2,9*7,4</t>
  </si>
  <si>
    <t>2,9*7,4</t>
  </si>
  <si>
    <t>763131714</t>
  </si>
  <si>
    <t>SDK podhled základní penetrační nátěr</t>
  </si>
  <si>
    <t>156</t>
  </si>
  <si>
    <t>79</t>
  </si>
  <si>
    <t>763164749</t>
  </si>
  <si>
    <t>SDK obklad kcí uzavřeného tvaru š do 1,6 m desky 1xGM-FH1 12,5</t>
  </si>
  <si>
    <t>158</t>
  </si>
  <si>
    <t>"VZT"3,3</t>
  </si>
  <si>
    <t>763431011</t>
  </si>
  <si>
    <t>Montáž minerálního podhledu s vyjímatelnými panely vel. do 0,36 m2 na zavěšený polozapuštěný rošt</t>
  </si>
  <si>
    <t>160</t>
  </si>
  <si>
    <t>11,9*7,4</t>
  </si>
  <si>
    <t>81</t>
  </si>
  <si>
    <t>ECP.35421530</t>
  </si>
  <si>
    <t>panel akustický např.Dg, bílá Frost, 600x600x20mm VIZ POZNÁMKA NÍŽE v položce 35421530a</t>
  </si>
  <si>
    <t>162</t>
  </si>
  <si>
    <t>88,06</t>
  </si>
  <si>
    <t>88,06*1,05 "Přepočtené koeficientem množství</t>
  </si>
  <si>
    <t>354421530a</t>
  </si>
  <si>
    <t>NEOCEŇOVAT POUZE POPIS - Zadavatel připouští v souladu s § 89 odst. 6 ZZVZ pro plnění zakázky použití rovnocenné náhrady s dodržením požadovaného kvalitativního, technického, tvarového, vizuálního a materiálového řešení</t>
  </si>
  <si>
    <t>164</t>
  </si>
  <si>
    <t>84,0545454545454*1,1 "Přepočtené koeficientem množství</t>
  </si>
  <si>
    <t>83</t>
  </si>
  <si>
    <t>76343101R</t>
  </si>
  <si>
    <t>Montáž minerálního podhledu  - vytvoření čela podhledu</t>
  </si>
  <si>
    <t>bm</t>
  </si>
  <si>
    <t>166</t>
  </si>
  <si>
    <t>998763303</t>
  </si>
  <si>
    <t>Přesun hmot tonážní pro sádrokartonové konstrukce v objektech v přes 12 do 24 m</t>
  </si>
  <si>
    <t>168</t>
  </si>
  <si>
    <t>85</t>
  </si>
  <si>
    <t>998763391</t>
  </si>
  <si>
    <t>Příplatek k přesunu hmot tonážní 763 SDK prováděný bez použití mechanizace</t>
  </si>
  <si>
    <t>170</t>
  </si>
  <si>
    <t>766</t>
  </si>
  <si>
    <t>Konstrukce truhlářské</t>
  </si>
  <si>
    <t>766660022</t>
  </si>
  <si>
    <t>Montáž dveřních křídel otvíravých jednokřídlových š přes 0,8 m požárních do ocelové zárubně</t>
  </si>
  <si>
    <t>172</t>
  </si>
  <si>
    <t>87</t>
  </si>
  <si>
    <t>SLD.0011250.URS</t>
  </si>
  <si>
    <t>dveře vnitřní požárně odolné, lakovaná MDF,odolnost EI (EW) 30 DP3,1křídlové 90 x 197 cm - cena 7663,- Kč/ks  - všichni účastnící uvedou stejně - bude řešeno dle skutečnosti</t>
  </si>
  <si>
    <t>174</t>
  </si>
  <si>
    <t>76666072R</t>
  </si>
  <si>
    <t>Montáž dveřního kování - zámku</t>
  </si>
  <si>
    <t>176</t>
  </si>
  <si>
    <t>89</t>
  </si>
  <si>
    <t>54914610</t>
  </si>
  <si>
    <t>kování dveřní vrchní klika včetně rozet a montážního materiálu R BB nerez PK  cena 1606,- Kč/ks všichni účastnící uvedou stejně  - bude řešeno dle skutečnosti dle výběru objednavatele</t>
  </si>
  <si>
    <t>178</t>
  </si>
  <si>
    <t>766691914</t>
  </si>
  <si>
    <t>Vyvěšení nebo zavěšení dřevěných křídel dveří pl do 2 m2</t>
  </si>
  <si>
    <t>180</t>
  </si>
  <si>
    <t>91</t>
  </si>
  <si>
    <t>998766101</t>
  </si>
  <si>
    <t>Přesun hmot tonážní pro kce truhlářské v objektech v do 6 m</t>
  </si>
  <si>
    <t>182</t>
  </si>
  <si>
    <t>776</t>
  </si>
  <si>
    <t>Podlahy povlakové</t>
  </si>
  <si>
    <t>776111115</t>
  </si>
  <si>
    <t>Broušení podkladu povlakových podlah před litím stěrky</t>
  </si>
  <si>
    <t>184</t>
  </si>
  <si>
    <t>"třída"</t>
  </si>
  <si>
    <t>7,4*2,9</t>
  </si>
  <si>
    <t>93</t>
  </si>
  <si>
    <t>776111311</t>
  </si>
  <si>
    <t>Vysátí podkladu povlakových podlah</t>
  </si>
  <si>
    <t>186</t>
  </si>
  <si>
    <t>776201812</t>
  </si>
  <si>
    <t>Demontáž lepených povlakových podlah s podložkou ručně</t>
  </si>
  <si>
    <t>188</t>
  </si>
  <si>
    <t>95</t>
  </si>
  <si>
    <t>776221111</t>
  </si>
  <si>
    <t>Lepení pásů z PVC standardním lepidlem</t>
  </si>
  <si>
    <t>190</t>
  </si>
  <si>
    <t>28412245</t>
  </si>
  <si>
    <t>krytina podlahová heterogenní š 1,5m tl 2mm - 500Kč/m2 bez DPH - všichni účastnící uvedou stejně</t>
  </si>
  <si>
    <t>192</t>
  </si>
  <si>
    <t>130,98*1,1 "Přepočtené koeficientem množství</t>
  </si>
  <si>
    <t>97</t>
  </si>
  <si>
    <t>776410811</t>
  </si>
  <si>
    <t>Odstranění soklíků a lišt pryžových nebo plastových</t>
  </si>
  <si>
    <t>194</t>
  </si>
  <si>
    <t>11,85+7,35+11,85+7,35</t>
  </si>
  <si>
    <t>7,35+2,85+7,35+2,85</t>
  </si>
  <si>
    <t>77641081R</t>
  </si>
  <si>
    <t>Příprava podkladu a penetrace</t>
  </si>
  <si>
    <t>196</t>
  </si>
  <si>
    <t>99</t>
  </si>
  <si>
    <t>77641082R</t>
  </si>
  <si>
    <t>Vyrovnání podkladu samonivelační stěrkou 3-4mm</t>
  </si>
  <si>
    <t>198</t>
  </si>
  <si>
    <t>77641083R</t>
  </si>
  <si>
    <t>Dodávka a montáž sokl PVC 3*3cm</t>
  </si>
  <si>
    <t>200</t>
  </si>
  <si>
    <t>101</t>
  </si>
  <si>
    <t>77641084R</t>
  </si>
  <si>
    <t>Sváření PVC</t>
  </si>
  <si>
    <t>202</t>
  </si>
  <si>
    <t>998776103</t>
  </si>
  <si>
    <t>Přesun hmot tonážní pro podlahy povlakové v objektech v přes 12 do 24 m</t>
  </si>
  <si>
    <t>204</t>
  </si>
  <si>
    <t>781</t>
  </si>
  <si>
    <t>Dokončovací práce - obklady</t>
  </si>
  <si>
    <t>103</t>
  </si>
  <si>
    <t>781121011</t>
  </si>
  <si>
    <t>Nátěr penetrační na stěnu</t>
  </si>
  <si>
    <t>206</t>
  </si>
  <si>
    <t>2,25*1,35</t>
  </si>
  <si>
    <t>781471810</t>
  </si>
  <si>
    <t>Demontáž obkladů z obkladaček keramických kladených do malty</t>
  </si>
  <si>
    <t>208</t>
  </si>
  <si>
    <t>2*1,2</t>
  </si>
  <si>
    <t>105</t>
  </si>
  <si>
    <t>78147411R</t>
  </si>
  <si>
    <t>Montáž obkladů vnitřních keramických hladkých lepených flexibilním lepidlem</t>
  </si>
  <si>
    <t>210</t>
  </si>
  <si>
    <t>LSS.WAA19007</t>
  </si>
  <si>
    <t>obkládačka např COLOR ONE 148x148x6mm VIZ POZNÁMKA NÍŽE v položce 59761073a</t>
  </si>
  <si>
    <t>212</t>
  </si>
  <si>
    <t>6,076*1,1 "Přepočtené koeficientem množství</t>
  </si>
  <si>
    <t>107</t>
  </si>
  <si>
    <t>59761073a</t>
  </si>
  <si>
    <t>214</t>
  </si>
  <si>
    <t>6,07272727272727*1,1 "Přepočtené koeficientem množství</t>
  </si>
  <si>
    <t>781477111</t>
  </si>
  <si>
    <t>Příplatek k montáži obkladů vnitřních keramických hladkých za plochu do 10 m2</t>
  </si>
  <si>
    <t>216</t>
  </si>
  <si>
    <t>109</t>
  </si>
  <si>
    <t>781494111</t>
  </si>
  <si>
    <t>Plastové profily rohové lepené flexibilním lepidlem</t>
  </si>
  <si>
    <t>218</t>
  </si>
  <si>
    <t>9*1,15</t>
  </si>
  <si>
    <t>781495141</t>
  </si>
  <si>
    <t>Průnik obkladem kruhový do DN 30</t>
  </si>
  <si>
    <t>220</t>
  </si>
  <si>
    <t>111</t>
  </si>
  <si>
    <t>781495142</t>
  </si>
  <si>
    <t>Průnik obkladem kruhový přes DN 30 do DN 90</t>
  </si>
  <si>
    <t>222</t>
  </si>
  <si>
    <t>781495184</t>
  </si>
  <si>
    <t>Řezání pracnější rovné keramických obkládaček</t>
  </si>
  <si>
    <t>224</t>
  </si>
  <si>
    <t>113</t>
  </si>
  <si>
    <t>998781103</t>
  </si>
  <si>
    <t>Přesun hmot tonážní pro obklady keramické v objektech v přes 12 do 24 m</t>
  </si>
  <si>
    <t>226</t>
  </si>
  <si>
    <t>998781181</t>
  </si>
  <si>
    <t>Příplatek k přesunu hmot tonážní 781 prováděný bez použití mechanizace</t>
  </si>
  <si>
    <t>228</t>
  </si>
  <si>
    <t>783</t>
  </si>
  <si>
    <t>Dokončovací práce - nátěry</t>
  </si>
  <si>
    <t>115</t>
  </si>
  <si>
    <t>783000101</t>
  </si>
  <si>
    <t>Ochrana podlah nebo vodorovných ploch při provádění nátěrů olepením páskou nebo fólií</t>
  </si>
  <si>
    <t>230</t>
  </si>
  <si>
    <t>"kabinet"7,4*2,9*2</t>
  </si>
  <si>
    <t>"učebna"7,4*12</t>
  </si>
  <si>
    <t>28323153</t>
  </si>
  <si>
    <t>fólie pro malířské potřeby samolepicí 0,5mx100m</t>
  </si>
  <si>
    <t>232</t>
  </si>
  <si>
    <t>131,72*1,05 "Přepočtené koeficientem množství</t>
  </si>
  <si>
    <t>117</t>
  </si>
  <si>
    <t>783314101</t>
  </si>
  <si>
    <t>Základní jednonásobný syntetický nátěr zámečnických konstrukcí</t>
  </si>
  <si>
    <t>234</t>
  </si>
  <si>
    <t>3*2,2</t>
  </si>
  <si>
    <t>783315101</t>
  </si>
  <si>
    <t>Mezinátěr jednonásobný syntetický standardní zámečnických konstrukcí</t>
  </si>
  <si>
    <t>236</t>
  </si>
  <si>
    <t>119</t>
  </si>
  <si>
    <t>783317101</t>
  </si>
  <si>
    <t>Krycí jednonásobný syntetický standardní nátěr zámečnických konstrukcí</t>
  </si>
  <si>
    <t>238</t>
  </si>
  <si>
    <t>783601345</t>
  </si>
  <si>
    <t>Odmaštění otopných těles odmašťovačem vodou ředitelným před provedením nátěru</t>
  </si>
  <si>
    <t>240</t>
  </si>
  <si>
    <t>25+10</t>
  </si>
  <si>
    <t>121</t>
  </si>
  <si>
    <t>783606821</t>
  </si>
  <si>
    <t>Odstranění nátěrů z otopných těles obroušením</t>
  </si>
  <si>
    <t>242</t>
  </si>
  <si>
    <t>783614141</t>
  </si>
  <si>
    <t>Základní jednonásobný syntetický nátěr otopných těles</t>
  </si>
  <si>
    <t>244</t>
  </si>
  <si>
    <t>123</t>
  </si>
  <si>
    <t>783617147</t>
  </si>
  <si>
    <t>Krycí dvojnásobný syntetický nátěr litinových otopných těles</t>
  </si>
  <si>
    <t>246</t>
  </si>
  <si>
    <t>783817421</t>
  </si>
  <si>
    <t>Krycí dvojnásobný syntetický nátěr hladkých, zrnitých tenkovrstvých nebo štukových omítek - sokl</t>
  </si>
  <si>
    <t>248</t>
  </si>
  <si>
    <t>(12+7,4+7,4)*1,5</t>
  </si>
  <si>
    <t>"rezerva"10</t>
  </si>
  <si>
    <t>784</t>
  </si>
  <si>
    <t>Dokončovací práce - malby a tapety</t>
  </si>
  <si>
    <t>125</t>
  </si>
  <si>
    <t>784121001</t>
  </si>
  <si>
    <t>Oškrabání malby v mísnostech v do 3,80 m</t>
  </si>
  <si>
    <t>250</t>
  </si>
  <si>
    <t>7,4*3,3*2</t>
  </si>
  <si>
    <t>(2,9+2,9)*3,3</t>
  </si>
  <si>
    <t>784121011</t>
  </si>
  <si>
    <t>Rozmývání podkladu po oškrabání malby v místnostech v do 3,80 m</t>
  </si>
  <si>
    <t>252</t>
  </si>
  <si>
    <t>127</t>
  </si>
  <si>
    <t>784181111</t>
  </si>
  <si>
    <t>Základní silikátová jednonásobná bezbarvá penetrace podkladu v místnostech v do 3,80 m</t>
  </si>
  <si>
    <t>254</t>
  </si>
  <si>
    <t>784211101</t>
  </si>
  <si>
    <t>Dvojnásobné bílé malby ze směsí za mokra výborně oděruvzdorných v místnostech v do 3,80 m</t>
  </si>
  <si>
    <t>256</t>
  </si>
  <si>
    <t>HZS</t>
  </si>
  <si>
    <t>Hodinové zúčtovací sazby</t>
  </si>
  <si>
    <t>129</t>
  </si>
  <si>
    <t>HZS2492</t>
  </si>
  <si>
    <t>Hodinová zúčtovací sazba stavební přípomoce</t>
  </si>
  <si>
    <t>hod</t>
  </si>
  <si>
    <t>262144</t>
  </si>
  <si>
    <t>258</t>
  </si>
  <si>
    <t>OST</t>
  </si>
  <si>
    <t>Ostatní</t>
  </si>
  <si>
    <t>1R</t>
  </si>
  <si>
    <t>Dodávka a montáž venkovní předokenních rolety BP 41R</t>
  </si>
  <si>
    <t>260</t>
  </si>
  <si>
    <t>131</t>
  </si>
  <si>
    <t>2R</t>
  </si>
  <si>
    <t>Pronájem plošiny pro montáž rolet</t>
  </si>
  <si>
    <t>262</t>
  </si>
  <si>
    <t>3R</t>
  </si>
  <si>
    <t>Technická výpomoc - 12.000,- všichni účastníci uvedou stejně</t>
  </si>
  <si>
    <t>264</t>
  </si>
  <si>
    <t>Vedlejší rozpočtové náklady</t>
  </si>
  <si>
    <t>133</t>
  </si>
  <si>
    <t>VRN00001</t>
  </si>
  <si>
    <t>VRN - mimostaveništní doprava, územní  a provozní vlivy, provoz investora, režijní náklady atd.</t>
  </si>
  <si>
    <t>%</t>
  </si>
  <si>
    <t>266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</si>
</sst>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sz val="10"/>
      <color rgb="FF46464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31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4" fontId="2" fillId="0" borderId="0" xfId="0" applyNumberFormat="1" applyFont="1" applyAlignment="1">
      <alignment vertical="center"/>
    </xf>
    <xf numFmtId="0" fontId="31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4" fontId="32" fillId="0" borderId="0" xfId="0" applyNumberFormat="1" applyFont="1" applyAlignment="1" applyProtection="1">
      <alignment vertical="center"/>
    </xf>
    <xf numFmtId="0" fontId="23" fillId="0" borderId="0" xfId="0" applyFont="1" applyAlignment="1">
      <alignment horizontal="center" vertical="center"/>
    </xf>
    <xf numFmtId="0" fontId="7" fillId="0" borderId="0" xfId="0" applyFont="1" applyAlignment="1" applyProtection="1">
      <alignment horizontal="left" vertical="center"/>
    </xf>
    <xf numFmtId="4" fontId="7" fillId="2" borderId="0" xfId="0" applyNumberFormat="1" applyFont="1" applyFill="1" applyAlignment="1" applyProtection="1">
      <alignment vertical="center"/>
      <protection locked="0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24" fillId="4" borderId="0" xfId="0" applyFont="1" applyFill="1" applyAlignment="1" applyProtection="1">
      <alignment horizontal="left" vertical="center"/>
    </xf>
    <xf numFmtId="4" fontId="24" fillId="4" borderId="0" xfId="0" applyNumberFormat="1" applyFont="1" applyFill="1" applyAlignment="1" applyProtection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22" xfId="0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167" fontId="22" fillId="2" borderId="22" xfId="0" applyNumberFormat="1" applyFont="1" applyFill="1" applyBorder="1" applyAlignment="1" applyProtection="1">
      <alignment vertical="center"/>
      <protection locked="0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7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4" fontId="28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7" fillId="2" borderId="0" xfId="0" applyFont="1" applyFill="1" applyAlignment="1" applyProtection="1">
      <alignment horizontal="left" vertical="center"/>
      <protection locked="0"/>
    </xf>
    <xf numFmtId="0" fontId="7" fillId="0" borderId="0" xfId="0" applyFont="1" applyAlignment="1" applyProtection="1">
      <alignment horizontal="left"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tabSelected="1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s="1" customFormat="1" ht="36.950000000000003" customHeight="1">
      <c r="AR2" s="301"/>
      <c r="AS2" s="301"/>
      <c r="AT2" s="301"/>
      <c r="AU2" s="301"/>
      <c r="AV2" s="301"/>
      <c r="AW2" s="301"/>
      <c r="AX2" s="301"/>
      <c r="AY2" s="301"/>
      <c r="AZ2" s="301"/>
      <c r="BA2" s="301"/>
      <c r="BB2" s="301"/>
      <c r="BC2" s="301"/>
      <c r="BD2" s="301"/>
      <c r="BE2" s="301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pans="1:74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64" t="s">
        <v>14</v>
      </c>
      <c r="L5" s="265"/>
      <c r="M5" s="265"/>
      <c r="N5" s="265"/>
      <c r="O5" s="265"/>
      <c r="P5" s="265"/>
      <c r="Q5" s="265"/>
      <c r="R5" s="265"/>
      <c r="S5" s="265"/>
      <c r="T5" s="265"/>
      <c r="U5" s="265"/>
      <c r="V5" s="265"/>
      <c r="W5" s="265"/>
      <c r="X5" s="265"/>
      <c r="Y5" s="265"/>
      <c r="Z5" s="265"/>
      <c r="AA5" s="265"/>
      <c r="AB5" s="265"/>
      <c r="AC5" s="265"/>
      <c r="AD5" s="265"/>
      <c r="AE5" s="265"/>
      <c r="AF5" s="265"/>
      <c r="AG5" s="265"/>
      <c r="AH5" s="265"/>
      <c r="AI5" s="265"/>
      <c r="AJ5" s="265"/>
      <c r="AK5" s="22"/>
      <c r="AL5" s="22"/>
      <c r="AM5" s="22"/>
      <c r="AN5" s="22"/>
      <c r="AO5" s="22"/>
      <c r="AP5" s="22"/>
      <c r="AQ5" s="22"/>
      <c r="AR5" s="20"/>
      <c r="BE5" s="261" t="s">
        <v>15</v>
      </c>
      <c r="BS5" s="17" t="s">
        <v>6</v>
      </c>
    </row>
    <row r="6" spans="1:74" s="1" customFormat="1" ht="36.950000000000003" customHeight="1">
      <c r="B6" s="21"/>
      <c r="C6" s="22"/>
      <c r="D6" s="28" t="s">
        <v>16</v>
      </c>
      <c r="E6" s="22"/>
      <c r="F6" s="22"/>
      <c r="G6" s="22"/>
      <c r="H6" s="22"/>
      <c r="I6" s="22"/>
      <c r="J6" s="22"/>
      <c r="K6" s="266" t="s">
        <v>17</v>
      </c>
      <c r="L6" s="265"/>
      <c r="M6" s="265"/>
      <c r="N6" s="265"/>
      <c r="O6" s="265"/>
      <c r="P6" s="265"/>
      <c r="Q6" s="265"/>
      <c r="R6" s="265"/>
      <c r="S6" s="265"/>
      <c r="T6" s="265"/>
      <c r="U6" s="265"/>
      <c r="V6" s="265"/>
      <c r="W6" s="265"/>
      <c r="X6" s="265"/>
      <c r="Y6" s="265"/>
      <c r="Z6" s="265"/>
      <c r="AA6" s="265"/>
      <c r="AB6" s="265"/>
      <c r="AC6" s="265"/>
      <c r="AD6" s="265"/>
      <c r="AE6" s="265"/>
      <c r="AF6" s="265"/>
      <c r="AG6" s="265"/>
      <c r="AH6" s="265"/>
      <c r="AI6" s="265"/>
      <c r="AJ6" s="265"/>
      <c r="AK6" s="22"/>
      <c r="AL6" s="22"/>
      <c r="AM6" s="22"/>
      <c r="AN6" s="22"/>
      <c r="AO6" s="22"/>
      <c r="AP6" s="22"/>
      <c r="AQ6" s="22"/>
      <c r="AR6" s="20"/>
      <c r="BE6" s="262"/>
      <c r="BS6" s="17" t="s">
        <v>6</v>
      </c>
    </row>
    <row r="7" spans="1:74" s="1" customFormat="1" ht="12" customHeight="1">
      <c r="B7" s="21"/>
      <c r="C7" s="22"/>
      <c r="D7" s="29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19</v>
      </c>
      <c r="AL7" s="22"/>
      <c r="AM7" s="22"/>
      <c r="AN7" s="27" t="s">
        <v>1</v>
      </c>
      <c r="AO7" s="22"/>
      <c r="AP7" s="22"/>
      <c r="AQ7" s="22"/>
      <c r="AR7" s="20"/>
      <c r="BE7" s="262"/>
      <c r="BS7" s="17" t="s">
        <v>6</v>
      </c>
    </row>
    <row r="8" spans="1:74" s="1" customFormat="1" ht="12" customHeight="1">
      <c r="B8" s="21"/>
      <c r="C8" s="22"/>
      <c r="D8" s="29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22</v>
      </c>
      <c r="AL8" s="22"/>
      <c r="AM8" s="22"/>
      <c r="AN8" s="30" t="s">
        <v>23</v>
      </c>
      <c r="AO8" s="22"/>
      <c r="AP8" s="22"/>
      <c r="AQ8" s="22"/>
      <c r="AR8" s="20"/>
      <c r="BE8" s="262"/>
      <c r="BS8" s="17" t="s">
        <v>6</v>
      </c>
    </row>
    <row r="9" spans="1:74" s="1" customFormat="1" ht="14.45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262"/>
      <c r="BS9" s="17" t="s">
        <v>6</v>
      </c>
    </row>
    <row r="10" spans="1:74" s="1" customFormat="1" ht="12" customHeight="1">
      <c r="B10" s="21"/>
      <c r="C10" s="22"/>
      <c r="D10" s="29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262"/>
      <c r="BS10" s="17" t="s">
        <v>6</v>
      </c>
    </row>
    <row r="11" spans="1:74" s="1" customFormat="1" ht="18.399999999999999" customHeight="1">
      <c r="B11" s="21"/>
      <c r="C11" s="22"/>
      <c r="D11" s="22"/>
      <c r="E11" s="27" t="s">
        <v>21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26</v>
      </c>
      <c r="AL11" s="22"/>
      <c r="AM11" s="22"/>
      <c r="AN11" s="27" t="s">
        <v>1</v>
      </c>
      <c r="AO11" s="22"/>
      <c r="AP11" s="22"/>
      <c r="AQ11" s="22"/>
      <c r="AR11" s="20"/>
      <c r="BE11" s="262"/>
      <c r="BS11" s="17" t="s">
        <v>6</v>
      </c>
    </row>
    <row r="12" spans="1:74" s="1" customFormat="1" ht="6.95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262"/>
      <c r="BS12" s="17" t="s">
        <v>6</v>
      </c>
    </row>
    <row r="13" spans="1:74" s="1" customFormat="1" ht="12" customHeight="1">
      <c r="B13" s="21"/>
      <c r="C13" s="22"/>
      <c r="D13" s="29" t="s">
        <v>27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25</v>
      </c>
      <c r="AL13" s="22"/>
      <c r="AM13" s="22"/>
      <c r="AN13" s="31" t="s">
        <v>28</v>
      </c>
      <c r="AO13" s="22"/>
      <c r="AP13" s="22"/>
      <c r="AQ13" s="22"/>
      <c r="AR13" s="20"/>
      <c r="BE13" s="262"/>
      <c r="BS13" s="17" t="s">
        <v>6</v>
      </c>
    </row>
    <row r="14" spans="1:74" ht="12.75">
      <c r="B14" s="21"/>
      <c r="C14" s="22"/>
      <c r="D14" s="22"/>
      <c r="E14" s="267" t="s">
        <v>28</v>
      </c>
      <c r="F14" s="268"/>
      <c r="G14" s="268"/>
      <c r="H14" s="268"/>
      <c r="I14" s="268"/>
      <c r="J14" s="268"/>
      <c r="K14" s="268"/>
      <c r="L14" s="268"/>
      <c r="M14" s="268"/>
      <c r="N14" s="268"/>
      <c r="O14" s="268"/>
      <c r="P14" s="268"/>
      <c r="Q14" s="268"/>
      <c r="R14" s="268"/>
      <c r="S14" s="268"/>
      <c r="T14" s="268"/>
      <c r="U14" s="268"/>
      <c r="V14" s="268"/>
      <c r="W14" s="268"/>
      <c r="X14" s="268"/>
      <c r="Y14" s="268"/>
      <c r="Z14" s="268"/>
      <c r="AA14" s="268"/>
      <c r="AB14" s="268"/>
      <c r="AC14" s="268"/>
      <c r="AD14" s="268"/>
      <c r="AE14" s="268"/>
      <c r="AF14" s="268"/>
      <c r="AG14" s="268"/>
      <c r="AH14" s="268"/>
      <c r="AI14" s="268"/>
      <c r="AJ14" s="268"/>
      <c r="AK14" s="29" t="s">
        <v>26</v>
      </c>
      <c r="AL14" s="22"/>
      <c r="AM14" s="22"/>
      <c r="AN14" s="31" t="s">
        <v>28</v>
      </c>
      <c r="AO14" s="22"/>
      <c r="AP14" s="22"/>
      <c r="AQ14" s="22"/>
      <c r="AR14" s="20"/>
      <c r="BE14" s="262"/>
      <c r="BS14" s="17" t="s">
        <v>6</v>
      </c>
    </row>
    <row r="15" spans="1:74" s="1" customFormat="1" ht="6.95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262"/>
      <c r="BS15" s="17" t="s">
        <v>4</v>
      </c>
    </row>
    <row r="16" spans="1:74" s="1" customFormat="1" ht="12" customHeight="1">
      <c r="B16" s="21"/>
      <c r="C16" s="22"/>
      <c r="D16" s="29" t="s">
        <v>29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262"/>
      <c r="BS16" s="17" t="s">
        <v>4</v>
      </c>
    </row>
    <row r="17" spans="1:71" s="1" customFormat="1" ht="18.399999999999999" customHeight="1">
      <c r="B17" s="21"/>
      <c r="C17" s="22"/>
      <c r="D17" s="22"/>
      <c r="E17" s="27" t="s">
        <v>21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26</v>
      </c>
      <c r="AL17" s="22"/>
      <c r="AM17" s="22"/>
      <c r="AN17" s="27" t="s">
        <v>1</v>
      </c>
      <c r="AO17" s="22"/>
      <c r="AP17" s="22"/>
      <c r="AQ17" s="22"/>
      <c r="AR17" s="20"/>
      <c r="BE17" s="262"/>
      <c r="BS17" s="17" t="s">
        <v>30</v>
      </c>
    </row>
    <row r="18" spans="1:71" s="1" customFormat="1" ht="6.95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262"/>
      <c r="BS18" s="17" t="s">
        <v>6</v>
      </c>
    </row>
    <row r="19" spans="1:71" s="1" customFormat="1" ht="12" customHeight="1">
      <c r="B19" s="21"/>
      <c r="C19" s="22"/>
      <c r="D19" s="29" t="s">
        <v>31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262"/>
      <c r="BS19" s="17" t="s">
        <v>6</v>
      </c>
    </row>
    <row r="20" spans="1:71" s="1" customFormat="1" ht="18.399999999999999" customHeight="1">
      <c r="B20" s="21"/>
      <c r="C20" s="22"/>
      <c r="D20" s="22"/>
      <c r="E20" s="27" t="s">
        <v>21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26</v>
      </c>
      <c r="AL20" s="22"/>
      <c r="AM20" s="22"/>
      <c r="AN20" s="27" t="s">
        <v>1</v>
      </c>
      <c r="AO20" s="22"/>
      <c r="AP20" s="22"/>
      <c r="AQ20" s="22"/>
      <c r="AR20" s="20"/>
      <c r="BE20" s="262"/>
      <c r="BS20" s="17" t="s">
        <v>30</v>
      </c>
    </row>
    <row r="21" spans="1:71" s="1" customFormat="1" ht="6.95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262"/>
    </row>
    <row r="22" spans="1:71" s="1" customFormat="1" ht="12" customHeight="1">
      <c r="B22" s="21"/>
      <c r="C22" s="22"/>
      <c r="D22" s="29" t="s">
        <v>32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262"/>
    </row>
    <row r="23" spans="1:71" s="1" customFormat="1" ht="16.5" customHeight="1">
      <c r="B23" s="21"/>
      <c r="C23" s="22"/>
      <c r="D23" s="22"/>
      <c r="E23" s="269" t="s">
        <v>1</v>
      </c>
      <c r="F23" s="269"/>
      <c r="G23" s="269"/>
      <c r="H23" s="269"/>
      <c r="I23" s="269"/>
      <c r="J23" s="269"/>
      <c r="K23" s="269"/>
      <c r="L23" s="269"/>
      <c r="M23" s="269"/>
      <c r="N23" s="269"/>
      <c r="O23" s="269"/>
      <c r="P23" s="269"/>
      <c r="Q23" s="269"/>
      <c r="R23" s="269"/>
      <c r="S23" s="269"/>
      <c r="T23" s="269"/>
      <c r="U23" s="269"/>
      <c r="V23" s="269"/>
      <c r="W23" s="269"/>
      <c r="X23" s="269"/>
      <c r="Y23" s="269"/>
      <c r="Z23" s="269"/>
      <c r="AA23" s="269"/>
      <c r="AB23" s="269"/>
      <c r="AC23" s="269"/>
      <c r="AD23" s="269"/>
      <c r="AE23" s="269"/>
      <c r="AF23" s="269"/>
      <c r="AG23" s="269"/>
      <c r="AH23" s="269"/>
      <c r="AI23" s="269"/>
      <c r="AJ23" s="269"/>
      <c r="AK23" s="269"/>
      <c r="AL23" s="269"/>
      <c r="AM23" s="269"/>
      <c r="AN23" s="269"/>
      <c r="AO23" s="22"/>
      <c r="AP23" s="22"/>
      <c r="AQ23" s="22"/>
      <c r="AR23" s="20"/>
      <c r="BE23" s="262"/>
    </row>
    <row r="24" spans="1:71" s="1" customFormat="1" ht="6.95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262"/>
    </row>
    <row r="25" spans="1:71" s="1" customFormat="1" ht="6.95" customHeight="1">
      <c r="B25" s="21"/>
      <c r="C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2"/>
      <c r="AQ25" s="22"/>
      <c r="AR25" s="20"/>
      <c r="BE25" s="262"/>
    </row>
    <row r="26" spans="1:71" s="2" customFormat="1" ht="25.9" customHeight="1">
      <c r="A26" s="34"/>
      <c r="B26" s="35"/>
      <c r="C26" s="36"/>
      <c r="D26" s="37" t="s">
        <v>33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270">
        <f>ROUND(AG94,2)</f>
        <v>0</v>
      </c>
      <c r="AL26" s="271"/>
      <c r="AM26" s="271"/>
      <c r="AN26" s="271"/>
      <c r="AO26" s="271"/>
      <c r="AP26" s="36"/>
      <c r="AQ26" s="36"/>
      <c r="AR26" s="39"/>
      <c r="BE26" s="262"/>
    </row>
    <row r="27" spans="1:71" s="2" customFormat="1" ht="6.95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9"/>
      <c r="BE27" s="262"/>
    </row>
    <row r="28" spans="1:71" s="2" customFormat="1" ht="12.75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272" t="s">
        <v>34</v>
      </c>
      <c r="M28" s="272"/>
      <c r="N28" s="272"/>
      <c r="O28" s="272"/>
      <c r="P28" s="272"/>
      <c r="Q28" s="36"/>
      <c r="R28" s="36"/>
      <c r="S28" s="36"/>
      <c r="T28" s="36"/>
      <c r="U28" s="36"/>
      <c r="V28" s="36"/>
      <c r="W28" s="272" t="s">
        <v>35</v>
      </c>
      <c r="X28" s="272"/>
      <c r="Y28" s="272"/>
      <c r="Z28" s="272"/>
      <c r="AA28" s="272"/>
      <c r="AB28" s="272"/>
      <c r="AC28" s="272"/>
      <c r="AD28" s="272"/>
      <c r="AE28" s="272"/>
      <c r="AF28" s="36"/>
      <c r="AG28" s="36"/>
      <c r="AH28" s="36"/>
      <c r="AI28" s="36"/>
      <c r="AJ28" s="36"/>
      <c r="AK28" s="272" t="s">
        <v>36</v>
      </c>
      <c r="AL28" s="272"/>
      <c r="AM28" s="272"/>
      <c r="AN28" s="272"/>
      <c r="AO28" s="272"/>
      <c r="AP28" s="36"/>
      <c r="AQ28" s="36"/>
      <c r="AR28" s="39"/>
      <c r="BE28" s="262"/>
    </row>
    <row r="29" spans="1:71" s="3" customFormat="1" ht="14.45" customHeight="1">
      <c r="B29" s="40"/>
      <c r="C29" s="41"/>
      <c r="D29" s="29" t="s">
        <v>37</v>
      </c>
      <c r="E29" s="41"/>
      <c r="F29" s="29" t="s">
        <v>38</v>
      </c>
      <c r="G29" s="41"/>
      <c r="H29" s="41"/>
      <c r="I29" s="41"/>
      <c r="J29" s="41"/>
      <c r="K29" s="41"/>
      <c r="L29" s="275">
        <v>0.21</v>
      </c>
      <c r="M29" s="274"/>
      <c r="N29" s="274"/>
      <c r="O29" s="274"/>
      <c r="P29" s="274"/>
      <c r="Q29" s="41"/>
      <c r="R29" s="41"/>
      <c r="S29" s="41"/>
      <c r="T29" s="41"/>
      <c r="U29" s="41"/>
      <c r="V29" s="41"/>
      <c r="W29" s="273">
        <f>ROUND(AZ94, 2)</f>
        <v>0</v>
      </c>
      <c r="X29" s="274"/>
      <c r="Y29" s="274"/>
      <c r="Z29" s="274"/>
      <c r="AA29" s="274"/>
      <c r="AB29" s="274"/>
      <c r="AC29" s="274"/>
      <c r="AD29" s="274"/>
      <c r="AE29" s="274"/>
      <c r="AF29" s="41"/>
      <c r="AG29" s="41"/>
      <c r="AH29" s="41"/>
      <c r="AI29" s="41"/>
      <c r="AJ29" s="41"/>
      <c r="AK29" s="273">
        <f>ROUND(AV94, 2)</f>
        <v>0</v>
      </c>
      <c r="AL29" s="274"/>
      <c r="AM29" s="274"/>
      <c r="AN29" s="274"/>
      <c r="AO29" s="274"/>
      <c r="AP29" s="41"/>
      <c r="AQ29" s="41"/>
      <c r="AR29" s="42"/>
      <c r="BE29" s="263"/>
    </row>
    <row r="30" spans="1:71" s="3" customFormat="1" ht="14.45" customHeight="1">
      <c r="B30" s="40"/>
      <c r="C30" s="41"/>
      <c r="D30" s="41"/>
      <c r="E30" s="41"/>
      <c r="F30" s="29" t="s">
        <v>39</v>
      </c>
      <c r="G30" s="41"/>
      <c r="H30" s="41"/>
      <c r="I30" s="41"/>
      <c r="J30" s="41"/>
      <c r="K30" s="41"/>
      <c r="L30" s="275">
        <v>0.12</v>
      </c>
      <c r="M30" s="274"/>
      <c r="N30" s="274"/>
      <c r="O30" s="274"/>
      <c r="P30" s="274"/>
      <c r="Q30" s="41"/>
      <c r="R30" s="41"/>
      <c r="S30" s="41"/>
      <c r="T30" s="41"/>
      <c r="U30" s="41"/>
      <c r="V30" s="41"/>
      <c r="W30" s="273">
        <f>ROUND(BA94, 2)</f>
        <v>0</v>
      </c>
      <c r="X30" s="274"/>
      <c r="Y30" s="274"/>
      <c r="Z30" s="274"/>
      <c r="AA30" s="274"/>
      <c r="AB30" s="274"/>
      <c r="AC30" s="274"/>
      <c r="AD30" s="274"/>
      <c r="AE30" s="274"/>
      <c r="AF30" s="41"/>
      <c r="AG30" s="41"/>
      <c r="AH30" s="41"/>
      <c r="AI30" s="41"/>
      <c r="AJ30" s="41"/>
      <c r="AK30" s="273">
        <f>ROUND(AW94, 2)</f>
        <v>0</v>
      </c>
      <c r="AL30" s="274"/>
      <c r="AM30" s="274"/>
      <c r="AN30" s="274"/>
      <c r="AO30" s="274"/>
      <c r="AP30" s="41"/>
      <c r="AQ30" s="41"/>
      <c r="AR30" s="42"/>
      <c r="BE30" s="263"/>
    </row>
    <row r="31" spans="1:71" s="3" customFormat="1" ht="14.45" hidden="1" customHeight="1">
      <c r="B31" s="40"/>
      <c r="C31" s="41"/>
      <c r="D31" s="41"/>
      <c r="E31" s="41"/>
      <c r="F31" s="29" t="s">
        <v>40</v>
      </c>
      <c r="G31" s="41"/>
      <c r="H31" s="41"/>
      <c r="I31" s="41"/>
      <c r="J31" s="41"/>
      <c r="K31" s="41"/>
      <c r="L31" s="275">
        <v>0.21</v>
      </c>
      <c r="M31" s="274"/>
      <c r="N31" s="274"/>
      <c r="O31" s="274"/>
      <c r="P31" s="274"/>
      <c r="Q31" s="41"/>
      <c r="R31" s="41"/>
      <c r="S31" s="41"/>
      <c r="T31" s="41"/>
      <c r="U31" s="41"/>
      <c r="V31" s="41"/>
      <c r="W31" s="273">
        <f>ROUND(BB94, 2)</f>
        <v>0</v>
      </c>
      <c r="X31" s="274"/>
      <c r="Y31" s="274"/>
      <c r="Z31" s="274"/>
      <c r="AA31" s="274"/>
      <c r="AB31" s="274"/>
      <c r="AC31" s="274"/>
      <c r="AD31" s="274"/>
      <c r="AE31" s="274"/>
      <c r="AF31" s="41"/>
      <c r="AG31" s="41"/>
      <c r="AH31" s="41"/>
      <c r="AI31" s="41"/>
      <c r="AJ31" s="41"/>
      <c r="AK31" s="273">
        <v>0</v>
      </c>
      <c r="AL31" s="274"/>
      <c r="AM31" s="274"/>
      <c r="AN31" s="274"/>
      <c r="AO31" s="274"/>
      <c r="AP31" s="41"/>
      <c r="AQ31" s="41"/>
      <c r="AR31" s="42"/>
      <c r="BE31" s="263"/>
    </row>
    <row r="32" spans="1:71" s="3" customFormat="1" ht="14.45" hidden="1" customHeight="1">
      <c r="B32" s="40"/>
      <c r="C32" s="41"/>
      <c r="D32" s="41"/>
      <c r="E32" s="41"/>
      <c r="F32" s="29" t="s">
        <v>41</v>
      </c>
      <c r="G32" s="41"/>
      <c r="H32" s="41"/>
      <c r="I32" s="41"/>
      <c r="J32" s="41"/>
      <c r="K32" s="41"/>
      <c r="L32" s="275">
        <v>0.12</v>
      </c>
      <c r="M32" s="274"/>
      <c r="N32" s="274"/>
      <c r="O32" s="274"/>
      <c r="P32" s="274"/>
      <c r="Q32" s="41"/>
      <c r="R32" s="41"/>
      <c r="S32" s="41"/>
      <c r="T32" s="41"/>
      <c r="U32" s="41"/>
      <c r="V32" s="41"/>
      <c r="W32" s="273">
        <f>ROUND(BC94, 2)</f>
        <v>0</v>
      </c>
      <c r="X32" s="274"/>
      <c r="Y32" s="274"/>
      <c r="Z32" s="274"/>
      <c r="AA32" s="274"/>
      <c r="AB32" s="274"/>
      <c r="AC32" s="274"/>
      <c r="AD32" s="274"/>
      <c r="AE32" s="274"/>
      <c r="AF32" s="41"/>
      <c r="AG32" s="41"/>
      <c r="AH32" s="41"/>
      <c r="AI32" s="41"/>
      <c r="AJ32" s="41"/>
      <c r="AK32" s="273">
        <v>0</v>
      </c>
      <c r="AL32" s="274"/>
      <c r="AM32" s="274"/>
      <c r="AN32" s="274"/>
      <c r="AO32" s="274"/>
      <c r="AP32" s="41"/>
      <c r="AQ32" s="41"/>
      <c r="AR32" s="42"/>
      <c r="BE32" s="263"/>
    </row>
    <row r="33" spans="1:57" s="3" customFormat="1" ht="14.45" hidden="1" customHeight="1">
      <c r="B33" s="40"/>
      <c r="C33" s="41"/>
      <c r="D33" s="41"/>
      <c r="E33" s="41"/>
      <c r="F33" s="29" t="s">
        <v>42</v>
      </c>
      <c r="G33" s="41"/>
      <c r="H33" s="41"/>
      <c r="I33" s="41"/>
      <c r="J33" s="41"/>
      <c r="K33" s="41"/>
      <c r="L33" s="275">
        <v>0</v>
      </c>
      <c r="M33" s="274"/>
      <c r="N33" s="274"/>
      <c r="O33" s="274"/>
      <c r="P33" s="274"/>
      <c r="Q33" s="41"/>
      <c r="R33" s="41"/>
      <c r="S33" s="41"/>
      <c r="T33" s="41"/>
      <c r="U33" s="41"/>
      <c r="V33" s="41"/>
      <c r="W33" s="273">
        <f>ROUND(BD94, 2)</f>
        <v>0</v>
      </c>
      <c r="X33" s="274"/>
      <c r="Y33" s="274"/>
      <c r="Z33" s="274"/>
      <c r="AA33" s="274"/>
      <c r="AB33" s="274"/>
      <c r="AC33" s="274"/>
      <c r="AD33" s="274"/>
      <c r="AE33" s="274"/>
      <c r="AF33" s="41"/>
      <c r="AG33" s="41"/>
      <c r="AH33" s="41"/>
      <c r="AI33" s="41"/>
      <c r="AJ33" s="41"/>
      <c r="AK33" s="273">
        <v>0</v>
      </c>
      <c r="AL33" s="274"/>
      <c r="AM33" s="274"/>
      <c r="AN33" s="274"/>
      <c r="AO33" s="274"/>
      <c r="AP33" s="41"/>
      <c r="AQ33" s="41"/>
      <c r="AR33" s="42"/>
      <c r="BE33" s="263"/>
    </row>
    <row r="34" spans="1:57" s="2" customFormat="1" ht="6.95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9"/>
      <c r="BE34" s="262"/>
    </row>
    <row r="35" spans="1:57" s="2" customFormat="1" ht="25.9" customHeight="1">
      <c r="A35" s="34"/>
      <c r="B35" s="35"/>
      <c r="C35" s="43"/>
      <c r="D35" s="44" t="s">
        <v>43</v>
      </c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6" t="s">
        <v>44</v>
      </c>
      <c r="U35" s="45"/>
      <c r="V35" s="45"/>
      <c r="W35" s="45"/>
      <c r="X35" s="276" t="s">
        <v>45</v>
      </c>
      <c r="Y35" s="277"/>
      <c r="Z35" s="277"/>
      <c r="AA35" s="277"/>
      <c r="AB35" s="277"/>
      <c r="AC35" s="45"/>
      <c r="AD35" s="45"/>
      <c r="AE35" s="45"/>
      <c r="AF35" s="45"/>
      <c r="AG35" s="45"/>
      <c r="AH35" s="45"/>
      <c r="AI35" s="45"/>
      <c r="AJ35" s="45"/>
      <c r="AK35" s="278">
        <f>SUM(AK26:AK33)</f>
        <v>0</v>
      </c>
      <c r="AL35" s="277"/>
      <c r="AM35" s="277"/>
      <c r="AN35" s="277"/>
      <c r="AO35" s="279"/>
      <c r="AP35" s="43"/>
      <c r="AQ35" s="43"/>
      <c r="AR35" s="39"/>
      <c r="BE35" s="34"/>
    </row>
    <row r="36" spans="1:57" s="2" customFormat="1" ht="6.95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9"/>
      <c r="BE36" s="34"/>
    </row>
    <row r="37" spans="1:57" s="2" customFormat="1" ht="14.45" customHeight="1">
      <c r="A37" s="34"/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9"/>
      <c r="BE37" s="34"/>
    </row>
    <row r="38" spans="1:57" s="1" customFormat="1" ht="14.45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pans="1:57" s="1" customFormat="1" ht="14.45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pans="1:57" s="1" customFormat="1" ht="14.45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pans="1:57" s="1" customFormat="1" ht="14.45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pans="1:57" s="1" customFormat="1" ht="14.45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pans="1:57" s="1" customFormat="1" ht="14.45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pans="1:57" s="1" customFormat="1" ht="14.45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pans="1:57" s="1" customFormat="1" ht="14.45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pans="1:57" s="1" customFormat="1" ht="14.45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pans="1:57" s="1" customFormat="1" ht="14.45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pans="1:57" s="1" customFormat="1" ht="14.45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pans="1:57" s="2" customFormat="1" ht="14.45" customHeight="1">
      <c r="B49" s="47"/>
      <c r="C49" s="48"/>
      <c r="D49" s="49" t="s">
        <v>46</v>
      </c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49" t="s">
        <v>47</v>
      </c>
      <c r="AI49" s="50"/>
      <c r="AJ49" s="50"/>
      <c r="AK49" s="50"/>
      <c r="AL49" s="50"/>
      <c r="AM49" s="50"/>
      <c r="AN49" s="50"/>
      <c r="AO49" s="50"/>
      <c r="AP49" s="48"/>
      <c r="AQ49" s="48"/>
      <c r="AR49" s="51"/>
    </row>
    <row r="50" spans="1:57" ht="11.25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 spans="1:57" ht="11.25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 spans="1:57" ht="11.25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 spans="1:57" ht="11.25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 spans="1:57" ht="11.25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 spans="1:57" ht="11.2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 spans="1:57" ht="11.25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 spans="1:57" ht="11.25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 spans="1:57" ht="11.25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 spans="1:57" ht="11.25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pans="1:57" s="2" customFormat="1" ht="12.75">
      <c r="A60" s="34"/>
      <c r="B60" s="35"/>
      <c r="C60" s="36"/>
      <c r="D60" s="52" t="s">
        <v>48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52" t="s">
        <v>49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52" t="s">
        <v>48</v>
      </c>
      <c r="AI60" s="38"/>
      <c r="AJ60" s="38"/>
      <c r="AK60" s="38"/>
      <c r="AL60" s="38"/>
      <c r="AM60" s="52" t="s">
        <v>49</v>
      </c>
      <c r="AN60" s="38"/>
      <c r="AO60" s="38"/>
      <c r="AP60" s="36"/>
      <c r="AQ60" s="36"/>
      <c r="AR60" s="39"/>
      <c r="BE60" s="34"/>
    </row>
    <row r="61" spans="1:57" ht="11.25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 spans="1:57" ht="11.25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 spans="1:57" ht="11.25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pans="1:57" s="2" customFormat="1" ht="12.75">
      <c r="A64" s="34"/>
      <c r="B64" s="35"/>
      <c r="C64" s="36"/>
      <c r="D64" s="49" t="s">
        <v>50</v>
      </c>
      <c r="E64" s="53"/>
      <c r="F64" s="53"/>
      <c r="G64" s="53"/>
      <c r="H64" s="53"/>
      <c r="I64" s="5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/>
      <c r="W64" s="53"/>
      <c r="X64" s="53"/>
      <c r="Y64" s="53"/>
      <c r="Z64" s="53"/>
      <c r="AA64" s="53"/>
      <c r="AB64" s="53"/>
      <c r="AC64" s="53"/>
      <c r="AD64" s="53"/>
      <c r="AE64" s="53"/>
      <c r="AF64" s="53"/>
      <c r="AG64" s="53"/>
      <c r="AH64" s="49" t="s">
        <v>51</v>
      </c>
      <c r="AI64" s="53"/>
      <c r="AJ64" s="53"/>
      <c r="AK64" s="53"/>
      <c r="AL64" s="53"/>
      <c r="AM64" s="53"/>
      <c r="AN64" s="53"/>
      <c r="AO64" s="53"/>
      <c r="AP64" s="36"/>
      <c r="AQ64" s="36"/>
      <c r="AR64" s="39"/>
      <c r="BE64" s="34"/>
    </row>
    <row r="65" spans="1:57" ht="11.2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 spans="1:57" ht="11.25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 spans="1:57" ht="11.25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 spans="1:57" ht="11.25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 spans="1:57" ht="11.25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 spans="1:57" ht="11.25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 spans="1:57" ht="11.25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 spans="1:57" ht="11.25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 spans="1:57" ht="11.25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 spans="1:57" ht="11.25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pans="1:57" s="2" customFormat="1" ht="12.75">
      <c r="A75" s="34"/>
      <c r="B75" s="35"/>
      <c r="C75" s="36"/>
      <c r="D75" s="52" t="s">
        <v>48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52" t="s">
        <v>49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52" t="s">
        <v>48</v>
      </c>
      <c r="AI75" s="38"/>
      <c r="AJ75" s="38"/>
      <c r="AK75" s="38"/>
      <c r="AL75" s="38"/>
      <c r="AM75" s="52" t="s">
        <v>49</v>
      </c>
      <c r="AN75" s="38"/>
      <c r="AO75" s="38"/>
      <c r="AP75" s="36"/>
      <c r="AQ75" s="36"/>
      <c r="AR75" s="39"/>
      <c r="BE75" s="34"/>
    </row>
    <row r="76" spans="1:57" s="2" customFormat="1" ht="11.25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39"/>
      <c r="BE76" s="34"/>
    </row>
    <row r="77" spans="1:57" s="2" customFormat="1" ht="6.95" customHeight="1">
      <c r="A77" s="34"/>
      <c r="B77" s="54"/>
      <c r="C77" s="55"/>
      <c r="D77" s="55"/>
      <c r="E77" s="55"/>
      <c r="F77" s="55"/>
      <c r="G77" s="55"/>
      <c r="H77" s="55"/>
      <c r="I77" s="55"/>
      <c r="J77" s="55"/>
      <c r="K77" s="55"/>
      <c r="L77" s="55"/>
      <c r="M77" s="55"/>
      <c r="N77" s="55"/>
      <c r="O77" s="55"/>
      <c r="P77" s="55"/>
      <c r="Q77" s="55"/>
      <c r="R77" s="55"/>
      <c r="S77" s="55"/>
      <c r="T77" s="55"/>
      <c r="U77" s="55"/>
      <c r="V77" s="55"/>
      <c r="W77" s="55"/>
      <c r="X77" s="55"/>
      <c r="Y77" s="55"/>
      <c r="Z77" s="55"/>
      <c r="AA77" s="55"/>
      <c r="AB77" s="55"/>
      <c r="AC77" s="55"/>
      <c r="AD77" s="55"/>
      <c r="AE77" s="55"/>
      <c r="AF77" s="55"/>
      <c r="AG77" s="55"/>
      <c r="AH77" s="55"/>
      <c r="AI77" s="55"/>
      <c r="AJ77" s="55"/>
      <c r="AK77" s="55"/>
      <c r="AL77" s="55"/>
      <c r="AM77" s="55"/>
      <c r="AN77" s="55"/>
      <c r="AO77" s="55"/>
      <c r="AP77" s="55"/>
      <c r="AQ77" s="55"/>
      <c r="AR77" s="39"/>
      <c r="BE77" s="34"/>
    </row>
    <row r="81" spans="1:91" s="2" customFormat="1" ht="6.95" customHeight="1">
      <c r="A81" s="34"/>
      <c r="B81" s="56"/>
      <c r="C81" s="57"/>
      <c r="D81" s="57"/>
      <c r="E81" s="57"/>
      <c r="F81" s="57"/>
      <c r="G81" s="57"/>
      <c r="H81" s="57"/>
      <c r="I81" s="57"/>
      <c r="J81" s="57"/>
      <c r="K81" s="57"/>
      <c r="L81" s="57"/>
      <c r="M81" s="57"/>
      <c r="N81" s="57"/>
      <c r="O81" s="57"/>
      <c r="P81" s="57"/>
      <c r="Q81" s="57"/>
      <c r="R81" s="57"/>
      <c r="S81" s="57"/>
      <c r="T81" s="57"/>
      <c r="U81" s="57"/>
      <c r="V81" s="57"/>
      <c r="W81" s="57"/>
      <c r="X81" s="57"/>
      <c r="Y81" s="57"/>
      <c r="Z81" s="57"/>
      <c r="AA81" s="57"/>
      <c r="AB81" s="57"/>
      <c r="AC81" s="57"/>
      <c r="AD81" s="57"/>
      <c r="AE81" s="57"/>
      <c r="AF81" s="57"/>
      <c r="AG81" s="57"/>
      <c r="AH81" s="57"/>
      <c r="AI81" s="57"/>
      <c r="AJ81" s="57"/>
      <c r="AK81" s="57"/>
      <c r="AL81" s="57"/>
      <c r="AM81" s="57"/>
      <c r="AN81" s="57"/>
      <c r="AO81" s="57"/>
      <c r="AP81" s="57"/>
      <c r="AQ81" s="57"/>
      <c r="AR81" s="39"/>
      <c r="BE81" s="34"/>
    </row>
    <row r="82" spans="1:91" s="2" customFormat="1" ht="24.95" customHeight="1">
      <c r="A82" s="34"/>
      <c r="B82" s="35"/>
      <c r="C82" s="23" t="s">
        <v>52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39"/>
      <c r="BE82" s="34"/>
    </row>
    <row r="83" spans="1:91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39"/>
      <c r="BE83" s="34"/>
    </row>
    <row r="84" spans="1:91" s="4" customFormat="1" ht="12" customHeight="1">
      <c r="B84" s="58"/>
      <c r="C84" s="29" t="s">
        <v>13</v>
      </c>
      <c r="D84" s="59"/>
      <c r="E84" s="59"/>
      <c r="F84" s="59"/>
      <c r="G84" s="59"/>
      <c r="H84" s="59"/>
      <c r="I84" s="59"/>
      <c r="J84" s="59"/>
      <c r="K84" s="59"/>
      <c r="L84" s="59" t="str">
        <f>K5</f>
        <v>75-23b</v>
      </c>
      <c r="M84" s="59"/>
      <c r="N84" s="59"/>
      <c r="O84" s="59"/>
      <c r="P84" s="59"/>
      <c r="Q84" s="59"/>
      <c r="R84" s="59"/>
      <c r="S84" s="59"/>
      <c r="T84" s="59"/>
      <c r="U84" s="59"/>
      <c r="V84" s="59"/>
      <c r="W84" s="59"/>
      <c r="X84" s="59"/>
      <c r="Y84" s="59"/>
      <c r="Z84" s="59"/>
      <c r="AA84" s="59"/>
      <c r="AB84" s="59"/>
      <c r="AC84" s="59"/>
      <c r="AD84" s="59"/>
      <c r="AE84" s="59"/>
      <c r="AF84" s="59"/>
      <c r="AG84" s="59"/>
      <c r="AH84" s="59"/>
      <c r="AI84" s="59"/>
      <c r="AJ84" s="59"/>
      <c r="AK84" s="59"/>
      <c r="AL84" s="59"/>
      <c r="AM84" s="59"/>
      <c r="AN84" s="59"/>
      <c r="AO84" s="59"/>
      <c r="AP84" s="59"/>
      <c r="AQ84" s="59"/>
      <c r="AR84" s="60"/>
    </row>
    <row r="85" spans="1:91" s="5" customFormat="1" ht="36.950000000000003" customHeight="1">
      <c r="B85" s="61"/>
      <c r="C85" s="62" t="s">
        <v>16</v>
      </c>
      <c r="D85" s="63"/>
      <c r="E85" s="63"/>
      <c r="F85" s="63"/>
      <c r="G85" s="63"/>
      <c r="H85" s="63"/>
      <c r="I85" s="63"/>
      <c r="J85" s="63"/>
      <c r="K85" s="63"/>
      <c r="L85" s="280" t="str">
        <f>K6</f>
        <v>Příloha č. 2b - Stavební úpravy učeben - Základní škola, Trutnov, R.Frimla 816_učebna chemie-fyzika</v>
      </c>
      <c r="M85" s="281"/>
      <c r="N85" s="281"/>
      <c r="O85" s="281"/>
      <c r="P85" s="281"/>
      <c r="Q85" s="281"/>
      <c r="R85" s="281"/>
      <c r="S85" s="281"/>
      <c r="T85" s="281"/>
      <c r="U85" s="281"/>
      <c r="V85" s="281"/>
      <c r="W85" s="281"/>
      <c r="X85" s="281"/>
      <c r="Y85" s="281"/>
      <c r="Z85" s="281"/>
      <c r="AA85" s="281"/>
      <c r="AB85" s="281"/>
      <c r="AC85" s="281"/>
      <c r="AD85" s="281"/>
      <c r="AE85" s="281"/>
      <c r="AF85" s="281"/>
      <c r="AG85" s="281"/>
      <c r="AH85" s="281"/>
      <c r="AI85" s="281"/>
      <c r="AJ85" s="281"/>
      <c r="AK85" s="63"/>
      <c r="AL85" s="63"/>
      <c r="AM85" s="63"/>
      <c r="AN85" s="63"/>
      <c r="AO85" s="63"/>
      <c r="AP85" s="63"/>
      <c r="AQ85" s="63"/>
      <c r="AR85" s="64"/>
    </row>
    <row r="86" spans="1:91" s="2" customFormat="1" ht="6.95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39"/>
      <c r="BE86" s="34"/>
    </row>
    <row r="87" spans="1:91" s="2" customFormat="1" ht="12" customHeight="1">
      <c r="A87" s="34"/>
      <c r="B87" s="35"/>
      <c r="C87" s="29" t="s">
        <v>20</v>
      </c>
      <c r="D87" s="36"/>
      <c r="E87" s="36"/>
      <c r="F87" s="36"/>
      <c r="G87" s="36"/>
      <c r="H87" s="36"/>
      <c r="I87" s="36"/>
      <c r="J87" s="36"/>
      <c r="K87" s="36"/>
      <c r="L87" s="65" t="str">
        <f>IF(K8="","",K8)</f>
        <v xml:space="preserve"> 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29" t="s">
        <v>22</v>
      </c>
      <c r="AJ87" s="36"/>
      <c r="AK87" s="36"/>
      <c r="AL87" s="36"/>
      <c r="AM87" s="282" t="str">
        <f>IF(AN8= "","",AN8)</f>
        <v>16. 2. 2024</v>
      </c>
      <c r="AN87" s="282"/>
      <c r="AO87" s="36"/>
      <c r="AP87" s="36"/>
      <c r="AQ87" s="36"/>
      <c r="AR87" s="39"/>
      <c r="BE87" s="34"/>
    </row>
    <row r="88" spans="1:91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39"/>
      <c r="BE88" s="34"/>
    </row>
    <row r="89" spans="1:91" s="2" customFormat="1" ht="15.2" customHeight="1">
      <c r="A89" s="34"/>
      <c r="B89" s="35"/>
      <c r="C89" s="29" t="s">
        <v>24</v>
      </c>
      <c r="D89" s="36"/>
      <c r="E89" s="36"/>
      <c r="F89" s="36"/>
      <c r="G89" s="36"/>
      <c r="H89" s="36"/>
      <c r="I89" s="36"/>
      <c r="J89" s="36"/>
      <c r="K89" s="36"/>
      <c r="L89" s="59" t="str">
        <f>IF(E11= "","",E11)</f>
        <v xml:space="preserve"> 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29" t="s">
        <v>29</v>
      </c>
      <c r="AJ89" s="36"/>
      <c r="AK89" s="36"/>
      <c r="AL89" s="36"/>
      <c r="AM89" s="283" t="str">
        <f>IF(E17="","",E17)</f>
        <v xml:space="preserve"> </v>
      </c>
      <c r="AN89" s="284"/>
      <c r="AO89" s="284"/>
      <c r="AP89" s="284"/>
      <c r="AQ89" s="36"/>
      <c r="AR89" s="39"/>
      <c r="AS89" s="285" t="s">
        <v>53</v>
      </c>
      <c r="AT89" s="286"/>
      <c r="AU89" s="67"/>
      <c r="AV89" s="67"/>
      <c r="AW89" s="67"/>
      <c r="AX89" s="67"/>
      <c r="AY89" s="67"/>
      <c r="AZ89" s="67"/>
      <c r="BA89" s="67"/>
      <c r="BB89" s="67"/>
      <c r="BC89" s="67"/>
      <c r="BD89" s="68"/>
      <c r="BE89" s="34"/>
    </row>
    <row r="90" spans="1:91" s="2" customFormat="1" ht="15.2" customHeight="1">
      <c r="A90" s="34"/>
      <c r="B90" s="35"/>
      <c r="C90" s="29" t="s">
        <v>27</v>
      </c>
      <c r="D90" s="36"/>
      <c r="E90" s="36"/>
      <c r="F90" s="36"/>
      <c r="G90" s="36"/>
      <c r="H90" s="36"/>
      <c r="I90" s="36"/>
      <c r="J90" s="36"/>
      <c r="K90" s="36"/>
      <c r="L90" s="59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29" t="s">
        <v>31</v>
      </c>
      <c r="AJ90" s="36"/>
      <c r="AK90" s="36"/>
      <c r="AL90" s="36"/>
      <c r="AM90" s="283" t="str">
        <f>IF(E20="","",E20)</f>
        <v xml:space="preserve"> </v>
      </c>
      <c r="AN90" s="284"/>
      <c r="AO90" s="284"/>
      <c r="AP90" s="284"/>
      <c r="AQ90" s="36"/>
      <c r="AR90" s="39"/>
      <c r="AS90" s="287"/>
      <c r="AT90" s="288"/>
      <c r="AU90" s="69"/>
      <c r="AV90" s="69"/>
      <c r="AW90" s="69"/>
      <c r="AX90" s="69"/>
      <c r="AY90" s="69"/>
      <c r="AZ90" s="69"/>
      <c r="BA90" s="69"/>
      <c r="BB90" s="69"/>
      <c r="BC90" s="69"/>
      <c r="BD90" s="70"/>
      <c r="BE90" s="34"/>
    </row>
    <row r="91" spans="1:91" s="2" customFormat="1" ht="10.9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39"/>
      <c r="AS91" s="289"/>
      <c r="AT91" s="290"/>
      <c r="AU91" s="71"/>
      <c r="AV91" s="71"/>
      <c r="AW91" s="71"/>
      <c r="AX91" s="71"/>
      <c r="AY91" s="71"/>
      <c r="AZ91" s="71"/>
      <c r="BA91" s="71"/>
      <c r="BB91" s="71"/>
      <c r="BC91" s="71"/>
      <c r="BD91" s="72"/>
      <c r="BE91" s="34"/>
    </row>
    <row r="92" spans="1:91" s="2" customFormat="1" ht="29.25" customHeight="1">
      <c r="A92" s="34"/>
      <c r="B92" s="35"/>
      <c r="C92" s="291" t="s">
        <v>54</v>
      </c>
      <c r="D92" s="292"/>
      <c r="E92" s="292"/>
      <c r="F92" s="292"/>
      <c r="G92" s="292"/>
      <c r="H92" s="73"/>
      <c r="I92" s="293" t="s">
        <v>55</v>
      </c>
      <c r="J92" s="292"/>
      <c r="K92" s="292"/>
      <c r="L92" s="292"/>
      <c r="M92" s="292"/>
      <c r="N92" s="292"/>
      <c r="O92" s="292"/>
      <c r="P92" s="292"/>
      <c r="Q92" s="292"/>
      <c r="R92" s="292"/>
      <c r="S92" s="292"/>
      <c r="T92" s="292"/>
      <c r="U92" s="292"/>
      <c r="V92" s="292"/>
      <c r="W92" s="292"/>
      <c r="X92" s="292"/>
      <c r="Y92" s="292"/>
      <c r="Z92" s="292"/>
      <c r="AA92" s="292"/>
      <c r="AB92" s="292"/>
      <c r="AC92" s="292"/>
      <c r="AD92" s="292"/>
      <c r="AE92" s="292"/>
      <c r="AF92" s="292"/>
      <c r="AG92" s="294" t="s">
        <v>56</v>
      </c>
      <c r="AH92" s="292"/>
      <c r="AI92" s="292"/>
      <c r="AJ92" s="292"/>
      <c r="AK92" s="292"/>
      <c r="AL92" s="292"/>
      <c r="AM92" s="292"/>
      <c r="AN92" s="293" t="s">
        <v>57</v>
      </c>
      <c r="AO92" s="292"/>
      <c r="AP92" s="295"/>
      <c r="AQ92" s="74" t="s">
        <v>58</v>
      </c>
      <c r="AR92" s="39"/>
      <c r="AS92" s="75" t="s">
        <v>59</v>
      </c>
      <c r="AT92" s="76" t="s">
        <v>60</v>
      </c>
      <c r="AU92" s="76" t="s">
        <v>61</v>
      </c>
      <c r="AV92" s="76" t="s">
        <v>62</v>
      </c>
      <c r="AW92" s="76" t="s">
        <v>63</v>
      </c>
      <c r="AX92" s="76" t="s">
        <v>64</v>
      </c>
      <c r="AY92" s="76" t="s">
        <v>65</v>
      </c>
      <c r="AZ92" s="76" t="s">
        <v>66</v>
      </c>
      <c r="BA92" s="76" t="s">
        <v>67</v>
      </c>
      <c r="BB92" s="76" t="s">
        <v>68</v>
      </c>
      <c r="BC92" s="76" t="s">
        <v>69</v>
      </c>
      <c r="BD92" s="77" t="s">
        <v>70</v>
      </c>
      <c r="BE92" s="34"/>
    </row>
    <row r="93" spans="1:91" s="2" customFormat="1" ht="10.9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39"/>
      <c r="AS93" s="78"/>
      <c r="AT93" s="79"/>
      <c r="AU93" s="79"/>
      <c r="AV93" s="79"/>
      <c r="AW93" s="79"/>
      <c r="AX93" s="79"/>
      <c r="AY93" s="79"/>
      <c r="AZ93" s="79"/>
      <c r="BA93" s="79"/>
      <c r="BB93" s="79"/>
      <c r="BC93" s="79"/>
      <c r="BD93" s="80"/>
      <c r="BE93" s="34"/>
    </row>
    <row r="94" spans="1:91" s="6" customFormat="1" ht="32.450000000000003" customHeight="1">
      <c r="B94" s="81"/>
      <c r="C94" s="82" t="s">
        <v>71</v>
      </c>
      <c r="D94" s="83"/>
      <c r="E94" s="83"/>
      <c r="F94" s="83"/>
      <c r="G94" s="83"/>
      <c r="H94" s="83"/>
      <c r="I94" s="83"/>
      <c r="J94" s="83"/>
      <c r="K94" s="83"/>
      <c r="L94" s="83"/>
      <c r="M94" s="83"/>
      <c r="N94" s="83"/>
      <c r="O94" s="83"/>
      <c r="P94" s="83"/>
      <c r="Q94" s="83"/>
      <c r="R94" s="83"/>
      <c r="S94" s="83"/>
      <c r="T94" s="83"/>
      <c r="U94" s="83"/>
      <c r="V94" s="83"/>
      <c r="W94" s="83"/>
      <c r="X94" s="83"/>
      <c r="Y94" s="83"/>
      <c r="Z94" s="83"/>
      <c r="AA94" s="83"/>
      <c r="AB94" s="83"/>
      <c r="AC94" s="83"/>
      <c r="AD94" s="83"/>
      <c r="AE94" s="83"/>
      <c r="AF94" s="83"/>
      <c r="AG94" s="299">
        <f>ROUND(AG95,2)</f>
        <v>0</v>
      </c>
      <c r="AH94" s="299"/>
      <c r="AI94" s="299"/>
      <c r="AJ94" s="299"/>
      <c r="AK94" s="299"/>
      <c r="AL94" s="299"/>
      <c r="AM94" s="299"/>
      <c r="AN94" s="300">
        <f>SUM(AG94,AT94)</f>
        <v>0</v>
      </c>
      <c r="AO94" s="300"/>
      <c r="AP94" s="300"/>
      <c r="AQ94" s="85" t="s">
        <v>1</v>
      </c>
      <c r="AR94" s="86"/>
      <c r="AS94" s="87">
        <f>ROUND(AS95,2)</f>
        <v>0</v>
      </c>
      <c r="AT94" s="88">
        <f>ROUND(SUM(AV94:AW94),2)</f>
        <v>0</v>
      </c>
      <c r="AU94" s="89">
        <f>ROUND(AU95,5)</f>
        <v>0</v>
      </c>
      <c r="AV94" s="88">
        <f>ROUND(AZ94*L29,2)</f>
        <v>0</v>
      </c>
      <c r="AW94" s="88">
        <f>ROUND(BA94*L30,2)</f>
        <v>0</v>
      </c>
      <c r="AX94" s="88">
        <f>ROUND(BB94*L29,2)</f>
        <v>0</v>
      </c>
      <c r="AY94" s="88">
        <f>ROUND(BC94*L30,2)</f>
        <v>0</v>
      </c>
      <c r="AZ94" s="88">
        <f>ROUND(AZ95,2)</f>
        <v>0</v>
      </c>
      <c r="BA94" s="88">
        <f>ROUND(BA95,2)</f>
        <v>0</v>
      </c>
      <c r="BB94" s="88">
        <f>ROUND(BB95,2)</f>
        <v>0</v>
      </c>
      <c r="BC94" s="88">
        <f>ROUND(BC95,2)</f>
        <v>0</v>
      </c>
      <c r="BD94" s="90">
        <f>ROUND(BD95,2)</f>
        <v>0</v>
      </c>
      <c r="BS94" s="91" t="s">
        <v>72</v>
      </c>
      <c r="BT94" s="91" t="s">
        <v>73</v>
      </c>
      <c r="BU94" s="92" t="s">
        <v>74</v>
      </c>
      <c r="BV94" s="91" t="s">
        <v>75</v>
      </c>
      <c r="BW94" s="91" t="s">
        <v>5</v>
      </c>
      <c r="BX94" s="91" t="s">
        <v>76</v>
      </c>
      <c r="CL94" s="91" t="s">
        <v>1</v>
      </c>
    </row>
    <row r="95" spans="1:91" s="7" customFormat="1" ht="16.5" customHeight="1">
      <c r="A95" s="93" t="s">
        <v>77</v>
      </c>
      <c r="B95" s="94"/>
      <c r="C95" s="95"/>
      <c r="D95" s="298" t="s">
        <v>78</v>
      </c>
      <c r="E95" s="298"/>
      <c r="F95" s="298"/>
      <c r="G95" s="298"/>
      <c r="H95" s="298"/>
      <c r="I95" s="96"/>
      <c r="J95" s="298" t="s">
        <v>79</v>
      </c>
      <c r="K95" s="298"/>
      <c r="L95" s="298"/>
      <c r="M95" s="298"/>
      <c r="N95" s="298"/>
      <c r="O95" s="298"/>
      <c r="P95" s="298"/>
      <c r="Q95" s="298"/>
      <c r="R95" s="298"/>
      <c r="S95" s="298"/>
      <c r="T95" s="298"/>
      <c r="U95" s="298"/>
      <c r="V95" s="298"/>
      <c r="W95" s="298"/>
      <c r="X95" s="298"/>
      <c r="Y95" s="298"/>
      <c r="Z95" s="298"/>
      <c r="AA95" s="298"/>
      <c r="AB95" s="298"/>
      <c r="AC95" s="298"/>
      <c r="AD95" s="298"/>
      <c r="AE95" s="298"/>
      <c r="AF95" s="298"/>
      <c r="AG95" s="296">
        <f>'14-01 - učebna chemie a f...'!J32</f>
        <v>0</v>
      </c>
      <c r="AH95" s="297"/>
      <c r="AI95" s="297"/>
      <c r="AJ95" s="297"/>
      <c r="AK95" s="297"/>
      <c r="AL95" s="297"/>
      <c r="AM95" s="297"/>
      <c r="AN95" s="296">
        <f>SUM(AG95,AT95)</f>
        <v>0</v>
      </c>
      <c r="AO95" s="297"/>
      <c r="AP95" s="297"/>
      <c r="AQ95" s="97" t="s">
        <v>80</v>
      </c>
      <c r="AR95" s="98"/>
      <c r="AS95" s="99">
        <v>0</v>
      </c>
      <c r="AT95" s="100">
        <f>ROUND(SUM(AV95:AW95),2)</f>
        <v>0</v>
      </c>
      <c r="AU95" s="101">
        <f>'14-01 - učebna chemie a f...'!P146</f>
        <v>0</v>
      </c>
      <c r="AV95" s="100">
        <f>'14-01 - učebna chemie a f...'!J35</f>
        <v>0</v>
      </c>
      <c r="AW95" s="100">
        <f>'14-01 - učebna chemie a f...'!J36</f>
        <v>0</v>
      </c>
      <c r="AX95" s="100">
        <f>'14-01 - učebna chemie a f...'!J37</f>
        <v>0</v>
      </c>
      <c r="AY95" s="100">
        <f>'14-01 - učebna chemie a f...'!J38</f>
        <v>0</v>
      </c>
      <c r="AZ95" s="100">
        <f>'14-01 - učebna chemie a f...'!F35</f>
        <v>0</v>
      </c>
      <c r="BA95" s="100">
        <f>'14-01 - učebna chemie a f...'!F36</f>
        <v>0</v>
      </c>
      <c r="BB95" s="100">
        <f>'14-01 - učebna chemie a f...'!F37</f>
        <v>0</v>
      </c>
      <c r="BC95" s="100">
        <f>'14-01 - učebna chemie a f...'!F38</f>
        <v>0</v>
      </c>
      <c r="BD95" s="102">
        <f>'14-01 - učebna chemie a f...'!F39</f>
        <v>0</v>
      </c>
      <c r="BT95" s="103" t="s">
        <v>81</v>
      </c>
      <c r="BV95" s="103" t="s">
        <v>75</v>
      </c>
      <c r="BW95" s="103" t="s">
        <v>82</v>
      </c>
      <c r="BX95" s="103" t="s">
        <v>5</v>
      </c>
      <c r="CL95" s="103" t="s">
        <v>1</v>
      </c>
      <c r="CM95" s="103" t="s">
        <v>83</v>
      </c>
    </row>
    <row r="96" spans="1:91" s="2" customFormat="1" ht="30" customHeight="1">
      <c r="A96" s="34"/>
      <c r="B96" s="35"/>
      <c r="C96" s="36"/>
      <c r="D96" s="36"/>
      <c r="E96" s="36"/>
      <c r="F96" s="36"/>
      <c r="G96" s="36"/>
      <c r="H96" s="36"/>
      <c r="I96" s="36"/>
      <c r="J96" s="36"/>
      <c r="K96" s="36"/>
      <c r="L96" s="36"/>
      <c r="M96" s="36"/>
      <c r="N96" s="36"/>
      <c r="O96" s="36"/>
      <c r="P96" s="36"/>
      <c r="Q96" s="36"/>
      <c r="R96" s="36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F96" s="36"/>
      <c r="AG96" s="36"/>
      <c r="AH96" s="36"/>
      <c r="AI96" s="36"/>
      <c r="AJ96" s="36"/>
      <c r="AK96" s="36"/>
      <c r="AL96" s="36"/>
      <c r="AM96" s="36"/>
      <c r="AN96" s="36"/>
      <c r="AO96" s="36"/>
      <c r="AP96" s="36"/>
      <c r="AQ96" s="36"/>
      <c r="AR96" s="39"/>
      <c r="AS96" s="34"/>
      <c r="AT96" s="34"/>
      <c r="AU96" s="34"/>
      <c r="AV96" s="34"/>
      <c r="AW96" s="34"/>
      <c r="AX96" s="34"/>
      <c r="AY96" s="34"/>
      <c r="AZ96" s="34"/>
      <c r="BA96" s="34"/>
      <c r="BB96" s="34"/>
      <c r="BC96" s="34"/>
      <c r="BD96" s="34"/>
      <c r="BE96" s="34"/>
    </row>
    <row r="97" spans="1:57" s="2" customFormat="1" ht="6.95" customHeight="1">
      <c r="A97" s="34"/>
      <c r="B97" s="54"/>
      <c r="C97" s="55"/>
      <c r="D97" s="55"/>
      <c r="E97" s="55"/>
      <c r="F97" s="55"/>
      <c r="G97" s="55"/>
      <c r="H97" s="55"/>
      <c r="I97" s="55"/>
      <c r="J97" s="55"/>
      <c r="K97" s="55"/>
      <c r="L97" s="55"/>
      <c r="M97" s="55"/>
      <c r="N97" s="55"/>
      <c r="O97" s="55"/>
      <c r="P97" s="55"/>
      <c r="Q97" s="55"/>
      <c r="R97" s="55"/>
      <c r="S97" s="55"/>
      <c r="T97" s="55"/>
      <c r="U97" s="55"/>
      <c r="V97" s="55"/>
      <c r="W97" s="55"/>
      <c r="X97" s="55"/>
      <c r="Y97" s="55"/>
      <c r="Z97" s="55"/>
      <c r="AA97" s="55"/>
      <c r="AB97" s="55"/>
      <c r="AC97" s="55"/>
      <c r="AD97" s="55"/>
      <c r="AE97" s="55"/>
      <c r="AF97" s="55"/>
      <c r="AG97" s="55"/>
      <c r="AH97" s="55"/>
      <c r="AI97" s="55"/>
      <c r="AJ97" s="55"/>
      <c r="AK97" s="55"/>
      <c r="AL97" s="55"/>
      <c r="AM97" s="55"/>
      <c r="AN97" s="55"/>
      <c r="AO97" s="55"/>
      <c r="AP97" s="55"/>
      <c r="AQ97" s="55"/>
      <c r="AR97" s="39"/>
      <c r="AS97" s="34"/>
      <c r="AT97" s="34"/>
      <c r="AU97" s="34"/>
      <c r="AV97" s="34"/>
      <c r="AW97" s="34"/>
      <c r="AX97" s="34"/>
      <c r="AY97" s="34"/>
      <c r="AZ97" s="34"/>
      <c r="BA97" s="34"/>
      <c r="BB97" s="34"/>
      <c r="BC97" s="34"/>
      <c r="BD97" s="34"/>
      <c r="BE97" s="34"/>
    </row>
  </sheetData>
  <sheetProtection algorithmName="SHA-512" hashValue="NcXDd0g8Qprm+D5HaFy3QosTYHrRIMqVx1c1Q8M1Eog5YwQe5KetGg3gY65BJxFtmqwgFopTXAUqb7KsU/5G8g==" saltValue="fHqqQjZFc+7927+AkdcgBAtmOP1/QXM57NDev1icL/1meoMyF8g6RfxZTbz/DCJUitJmLuzHaRyXqTEsMI8yYQ==" spinCount="100000" sheet="1" objects="1" scenarios="1" formatColumns="0" formatRows="0"/>
  <mergeCells count="42">
    <mergeCell ref="AR2:BE2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14-01 - učebna chemie a f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473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01"/>
      <c r="M2" s="301"/>
      <c r="N2" s="301"/>
      <c r="O2" s="301"/>
      <c r="P2" s="301"/>
      <c r="Q2" s="301"/>
      <c r="R2" s="301"/>
      <c r="S2" s="301"/>
      <c r="T2" s="301"/>
      <c r="U2" s="301"/>
      <c r="V2" s="301"/>
      <c r="AT2" s="17" t="s">
        <v>82</v>
      </c>
    </row>
    <row r="3" spans="1:46" s="1" customFormat="1" ht="6.95" customHeight="1">
      <c r="B3" s="104"/>
      <c r="C3" s="105"/>
      <c r="D3" s="105"/>
      <c r="E3" s="105"/>
      <c r="F3" s="105"/>
      <c r="G3" s="105"/>
      <c r="H3" s="105"/>
      <c r="I3" s="105"/>
      <c r="J3" s="105"/>
      <c r="K3" s="105"/>
      <c r="L3" s="20"/>
      <c r="AT3" s="17" t="s">
        <v>83</v>
      </c>
    </row>
    <row r="4" spans="1:46" s="1" customFormat="1" ht="24.95" customHeight="1">
      <c r="B4" s="20"/>
      <c r="D4" s="106" t="s">
        <v>84</v>
      </c>
      <c r="L4" s="20"/>
      <c r="M4" s="107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08" t="s">
        <v>16</v>
      </c>
      <c r="L6" s="20"/>
    </row>
    <row r="7" spans="1:46" s="1" customFormat="1" ht="26.25" customHeight="1">
      <c r="B7" s="20"/>
      <c r="E7" s="302" t="str">
        <f>'Rekapitulace stavby'!K6</f>
        <v>Příloha č. 2b - Stavební úpravy učeben - Základní škola, Trutnov, R.Frimla 816_učebna chemie-fyzika</v>
      </c>
      <c r="F7" s="303"/>
      <c r="G7" s="303"/>
      <c r="H7" s="303"/>
      <c r="L7" s="20"/>
    </row>
    <row r="8" spans="1:46" s="2" customFormat="1" ht="12" customHeight="1">
      <c r="A8" s="34"/>
      <c r="B8" s="39"/>
      <c r="C8" s="34"/>
      <c r="D8" s="108" t="s">
        <v>85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04" t="s">
        <v>86</v>
      </c>
      <c r="F9" s="305"/>
      <c r="G9" s="305"/>
      <c r="H9" s="305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08" t="s">
        <v>18</v>
      </c>
      <c r="E11" s="34"/>
      <c r="F11" s="109" t="s">
        <v>1</v>
      </c>
      <c r="G11" s="34"/>
      <c r="H11" s="34"/>
      <c r="I11" s="108" t="s">
        <v>19</v>
      </c>
      <c r="J11" s="109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08" t="s">
        <v>20</v>
      </c>
      <c r="E12" s="34"/>
      <c r="F12" s="109" t="s">
        <v>21</v>
      </c>
      <c r="G12" s="34"/>
      <c r="H12" s="34"/>
      <c r="I12" s="108" t="s">
        <v>22</v>
      </c>
      <c r="J12" s="110" t="str">
        <f>'Rekapitulace stavby'!AN8</f>
        <v>16. 2. 2024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08" t="s">
        <v>24</v>
      </c>
      <c r="E14" s="34"/>
      <c r="F14" s="34"/>
      <c r="G14" s="34"/>
      <c r="H14" s="34"/>
      <c r="I14" s="108" t="s">
        <v>25</v>
      </c>
      <c r="J14" s="109" t="str">
        <f>IF('Rekapitulace stavby'!AN10="","",'Rekapitulace stavby'!AN10)</f>
        <v/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09" t="str">
        <f>IF('Rekapitulace stavby'!E11="","",'Rekapitulace stavby'!E11)</f>
        <v xml:space="preserve"> </v>
      </c>
      <c r="F15" s="34"/>
      <c r="G15" s="34"/>
      <c r="H15" s="34"/>
      <c r="I15" s="108" t="s">
        <v>26</v>
      </c>
      <c r="J15" s="109" t="str">
        <f>IF('Rekapitulace stavby'!AN11="","",'Rekapitulace stavby'!AN11)</f>
        <v/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08" t="s">
        <v>27</v>
      </c>
      <c r="E17" s="34"/>
      <c r="F17" s="34"/>
      <c r="G17" s="34"/>
      <c r="H17" s="34"/>
      <c r="I17" s="108" t="s">
        <v>25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06" t="str">
        <f>'Rekapitulace stavby'!E14</f>
        <v>Vyplň údaj</v>
      </c>
      <c r="F18" s="307"/>
      <c r="G18" s="307"/>
      <c r="H18" s="307"/>
      <c r="I18" s="108" t="s">
        <v>26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08" t="s">
        <v>29</v>
      </c>
      <c r="E20" s="34"/>
      <c r="F20" s="34"/>
      <c r="G20" s="34"/>
      <c r="H20" s="34"/>
      <c r="I20" s="108" t="s">
        <v>25</v>
      </c>
      <c r="J20" s="109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09" t="str">
        <f>IF('Rekapitulace stavby'!E17="","",'Rekapitulace stavby'!E17)</f>
        <v xml:space="preserve"> </v>
      </c>
      <c r="F21" s="34"/>
      <c r="G21" s="34"/>
      <c r="H21" s="34"/>
      <c r="I21" s="108" t="s">
        <v>26</v>
      </c>
      <c r="J21" s="109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08" t="s">
        <v>31</v>
      </c>
      <c r="E23" s="34"/>
      <c r="F23" s="34"/>
      <c r="G23" s="34"/>
      <c r="H23" s="34"/>
      <c r="I23" s="108" t="s">
        <v>25</v>
      </c>
      <c r="J23" s="109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09" t="str">
        <f>IF('Rekapitulace stavby'!E20="","",'Rekapitulace stavby'!E20)</f>
        <v xml:space="preserve"> </v>
      </c>
      <c r="F24" s="34"/>
      <c r="G24" s="34"/>
      <c r="H24" s="34"/>
      <c r="I24" s="108" t="s">
        <v>26</v>
      </c>
      <c r="J24" s="109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08" t="s">
        <v>32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1"/>
      <c r="B27" s="112"/>
      <c r="C27" s="111"/>
      <c r="D27" s="111"/>
      <c r="E27" s="308" t="s">
        <v>1</v>
      </c>
      <c r="F27" s="308"/>
      <c r="G27" s="308"/>
      <c r="H27" s="308"/>
      <c r="I27" s="111"/>
      <c r="J27" s="111"/>
      <c r="K27" s="111"/>
      <c r="L27" s="113"/>
      <c r="S27" s="111"/>
      <c r="T27" s="111"/>
      <c r="U27" s="111"/>
      <c r="V27" s="111"/>
      <c r="W27" s="111"/>
      <c r="X27" s="111"/>
      <c r="Y27" s="111"/>
      <c r="Z27" s="111"/>
      <c r="AA27" s="111"/>
      <c r="AB27" s="111"/>
      <c r="AC27" s="111"/>
      <c r="AD27" s="111"/>
      <c r="AE27" s="111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4"/>
      <c r="E29" s="114"/>
      <c r="F29" s="114"/>
      <c r="G29" s="114"/>
      <c r="H29" s="114"/>
      <c r="I29" s="114"/>
      <c r="J29" s="114"/>
      <c r="K29" s="114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14.45" customHeight="1">
      <c r="A30" s="34"/>
      <c r="B30" s="39"/>
      <c r="C30" s="34"/>
      <c r="D30" s="109" t="s">
        <v>87</v>
      </c>
      <c r="E30" s="34"/>
      <c r="F30" s="34"/>
      <c r="G30" s="34"/>
      <c r="H30" s="34"/>
      <c r="I30" s="34"/>
      <c r="J30" s="115">
        <f>J96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14.45" customHeight="1">
      <c r="A31" s="34"/>
      <c r="B31" s="39"/>
      <c r="C31" s="34"/>
      <c r="D31" s="116" t="s">
        <v>88</v>
      </c>
      <c r="E31" s="34"/>
      <c r="F31" s="34"/>
      <c r="G31" s="34"/>
      <c r="H31" s="34"/>
      <c r="I31" s="34"/>
      <c r="J31" s="115">
        <f>J119</f>
        <v>0</v>
      </c>
      <c r="K31" s="34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9"/>
      <c r="C32" s="34"/>
      <c r="D32" s="117" t="s">
        <v>33</v>
      </c>
      <c r="E32" s="34"/>
      <c r="F32" s="34"/>
      <c r="G32" s="34"/>
      <c r="H32" s="34"/>
      <c r="I32" s="34"/>
      <c r="J32" s="118">
        <f>ROUND(J30 + J31, 2)</f>
        <v>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14"/>
      <c r="E33" s="114"/>
      <c r="F33" s="114"/>
      <c r="G33" s="114"/>
      <c r="H33" s="114"/>
      <c r="I33" s="114"/>
      <c r="J33" s="114"/>
      <c r="K33" s="11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34"/>
      <c r="F34" s="119" t="s">
        <v>35</v>
      </c>
      <c r="G34" s="34"/>
      <c r="H34" s="34"/>
      <c r="I34" s="119" t="s">
        <v>34</v>
      </c>
      <c r="J34" s="119" t="s">
        <v>36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9"/>
      <c r="C35" s="34"/>
      <c r="D35" s="120" t="s">
        <v>37</v>
      </c>
      <c r="E35" s="108" t="s">
        <v>38</v>
      </c>
      <c r="F35" s="121">
        <f>ROUND((SUM(BE119:BE126) + SUM(BE146:BE472)),  2)</f>
        <v>0</v>
      </c>
      <c r="G35" s="34"/>
      <c r="H35" s="34"/>
      <c r="I35" s="122">
        <v>0.21</v>
      </c>
      <c r="J35" s="121">
        <f>ROUND(((SUM(BE119:BE126) + SUM(BE146:BE472))*I35),  2)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108" t="s">
        <v>39</v>
      </c>
      <c r="F36" s="121">
        <f>ROUND((SUM(BF119:BF126) + SUM(BF146:BF472)),  2)</f>
        <v>0</v>
      </c>
      <c r="G36" s="34"/>
      <c r="H36" s="34"/>
      <c r="I36" s="122">
        <v>0.12</v>
      </c>
      <c r="J36" s="121">
        <f>ROUND(((SUM(BF119:BF126) + SUM(BF146:BF472))*I36),  2)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08" t="s">
        <v>40</v>
      </c>
      <c r="F37" s="121">
        <f>ROUND((SUM(BG119:BG126) + SUM(BG146:BG472)),  2)</f>
        <v>0</v>
      </c>
      <c r="G37" s="34"/>
      <c r="H37" s="34"/>
      <c r="I37" s="122">
        <v>0.21</v>
      </c>
      <c r="J37" s="121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9"/>
      <c r="C38" s="34"/>
      <c r="D38" s="34"/>
      <c r="E38" s="108" t="s">
        <v>41</v>
      </c>
      <c r="F38" s="121">
        <f>ROUND((SUM(BH119:BH126) + SUM(BH146:BH472)),  2)</f>
        <v>0</v>
      </c>
      <c r="G38" s="34"/>
      <c r="H38" s="34"/>
      <c r="I38" s="122">
        <v>0.12</v>
      </c>
      <c r="J38" s="121">
        <f>0</f>
        <v>0</v>
      </c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08" t="s">
        <v>42</v>
      </c>
      <c r="F39" s="121">
        <f>ROUND((SUM(BI119:BI126) + SUM(BI146:BI472)),  2)</f>
        <v>0</v>
      </c>
      <c r="G39" s="34"/>
      <c r="H39" s="34"/>
      <c r="I39" s="122">
        <v>0</v>
      </c>
      <c r="J39" s="121">
        <f>0</f>
        <v>0</v>
      </c>
      <c r="K39" s="34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9"/>
      <c r="C41" s="123"/>
      <c r="D41" s="124" t="s">
        <v>43</v>
      </c>
      <c r="E41" s="125"/>
      <c r="F41" s="125"/>
      <c r="G41" s="126" t="s">
        <v>44</v>
      </c>
      <c r="H41" s="127" t="s">
        <v>45</v>
      </c>
      <c r="I41" s="125"/>
      <c r="J41" s="128">
        <f>SUM(J32:J39)</f>
        <v>0</v>
      </c>
      <c r="K41" s="129"/>
      <c r="L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39"/>
      <c r="C42" s="34"/>
      <c r="D42" s="34"/>
      <c r="E42" s="34"/>
      <c r="F42" s="34"/>
      <c r="G42" s="34"/>
      <c r="H42" s="34"/>
      <c r="I42" s="34"/>
      <c r="J42" s="34"/>
      <c r="K42" s="34"/>
      <c r="L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0" t="s">
        <v>46</v>
      </c>
      <c r="E50" s="131"/>
      <c r="F50" s="131"/>
      <c r="G50" s="130" t="s">
        <v>47</v>
      </c>
      <c r="H50" s="131"/>
      <c r="I50" s="131"/>
      <c r="J50" s="131"/>
      <c r="K50" s="131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9"/>
      <c r="C61" s="34"/>
      <c r="D61" s="132" t="s">
        <v>48</v>
      </c>
      <c r="E61" s="133"/>
      <c r="F61" s="134" t="s">
        <v>49</v>
      </c>
      <c r="G61" s="132" t="s">
        <v>48</v>
      </c>
      <c r="H61" s="133"/>
      <c r="I61" s="133"/>
      <c r="J61" s="135" t="s">
        <v>49</v>
      </c>
      <c r="K61" s="133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9"/>
      <c r="C65" s="34"/>
      <c r="D65" s="130" t="s">
        <v>50</v>
      </c>
      <c r="E65" s="136"/>
      <c r="F65" s="136"/>
      <c r="G65" s="130" t="s">
        <v>51</v>
      </c>
      <c r="H65" s="136"/>
      <c r="I65" s="136"/>
      <c r="J65" s="136"/>
      <c r="K65" s="136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9"/>
      <c r="C76" s="34"/>
      <c r="D76" s="132" t="s">
        <v>48</v>
      </c>
      <c r="E76" s="133"/>
      <c r="F76" s="134" t="s">
        <v>49</v>
      </c>
      <c r="G76" s="132" t="s">
        <v>48</v>
      </c>
      <c r="H76" s="133"/>
      <c r="I76" s="133"/>
      <c r="J76" s="135" t="s">
        <v>49</v>
      </c>
      <c r="K76" s="133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37"/>
      <c r="C77" s="138"/>
      <c r="D77" s="138"/>
      <c r="E77" s="138"/>
      <c r="F77" s="138"/>
      <c r="G77" s="138"/>
      <c r="H77" s="138"/>
      <c r="I77" s="138"/>
      <c r="J77" s="138"/>
      <c r="K77" s="138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39"/>
      <c r="C81" s="140"/>
      <c r="D81" s="140"/>
      <c r="E81" s="140"/>
      <c r="F81" s="140"/>
      <c r="G81" s="140"/>
      <c r="H81" s="140"/>
      <c r="I81" s="140"/>
      <c r="J81" s="140"/>
      <c r="K81" s="140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89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26.25" customHeight="1">
      <c r="A85" s="34"/>
      <c r="B85" s="35"/>
      <c r="C85" s="36"/>
      <c r="D85" s="36"/>
      <c r="E85" s="309" t="str">
        <f>E7</f>
        <v>Příloha č. 2b - Stavební úpravy učeben - Základní škola, Trutnov, R.Frimla 816_učebna chemie-fyzika</v>
      </c>
      <c r="F85" s="310"/>
      <c r="G85" s="310"/>
      <c r="H85" s="310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85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80" t="str">
        <f>E9</f>
        <v>14-01 - učebna chemie a fyziky</v>
      </c>
      <c r="F87" s="311"/>
      <c r="G87" s="311"/>
      <c r="H87" s="311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 xml:space="preserve"> </v>
      </c>
      <c r="G89" s="36"/>
      <c r="H89" s="36"/>
      <c r="I89" s="29" t="s">
        <v>22</v>
      </c>
      <c r="J89" s="66" t="str">
        <f>IF(J12="","",J12)</f>
        <v>16. 2. 2024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24</v>
      </c>
      <c r="D91" s="36"/>
      <c r="E91" s="36"/>
      <c r="F91" s="27" t="str">
        <f>E15</f>
        <v xml:space="preserve"> </v>
      </c>
      <c r="G91" s="36"/>
      <c r="H91" s="36"/>
      <c r="I91" s="29" t="s">
        <v>29</v>
      </c>
      <c r="J91" s="32" t="str">
        <f>E21</f>
        <v xml:space="preserve"> 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27</v>
      </c>
      <c r="D92" s="36"/>
      <c r="E92" s="36"/>
      <c r="F92" s="27" t="str">
        <f>IF(E18="","",E18)</f>
        <v>Vyplň údaj</v>
      </c>
      <c r="G92" s="36"/>
      <c r="H92" s="36"/>
      <c r="I92" s="29" t="s">
        <v>31</v>
      </c>
      <c r="J92" s="32" t="str">
        <f>E24</f>
        <v xml:space="preserve"> 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41" t="s">
        <v>90</v>
      </c>
      <c r="D94" s="142"/>
      <c r="E94" s="142"/>
      <c r="F94" s="142"/>
      <c r="G94" s="142"/>
      <c r="H94" s="142"/>
      <c r="I94" s="142"/>
      <c r="J94" s="143" t="s">
        <v>91</v>
      </c>
      <c r="K94" s="142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44" t="s">
        <v>92</v>
      </c>
      <c r="D96" s="36"/>
      <c r="E96" s="36"/>
      <c r="F96" s="36"/>
      <c r="G96" s="36"/>
      <c r="H96" s="36"/>
      <c r="I96" s="36"/>
      <c r="J96" s="84">
        <f>J146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93</v>
      </c>
    </row>
    <row r="97" spans="2:12" s="9" customFormat="1" ht="24.95" customHeight="1">
      <c r="B97" s="145"/>
      <c r="C97" s="146"/>
      <c r="D97" s="147" t="s">
        <v>94</v>
      </c>
      <c r="E97" s="148"/>
      <c r="F97" s="148"/>
      <c r="G97" s="148"/>
      <c r="H97" s="148"/>
      <c r="I97" s="148"/>
      <c r="J97" s="149">
        <f>J147</f>
        <v>0</v>
      </c>
      <c r="K97" s="146"/>
      <c r="L97" s="150"/>
    </row>
    <row r="98" spans="2:12" s="10" customFormat="1" ht="19.899999999999999" customHeight="1">
      <c r="B98" s="151"/>
      <c r="C98" s="152"/>
      <c r="D98" s="153" t="s">
        <v>95</v>
      </c>
      <c r="E98" s="154"/>
      <c r="F98" s="154"/>
      <c r="G98" s="154"/>
      <c r="H98" s="154"/>
      <c r="I98" s="154"/>
      <c r="J98" s="155">
        <f>J148</f>
        <v>0</v>
      </c>
      <c r="K98" s="152"/>
      <c r="L98" s="156"/>
    </row>
    <row r="99" spans="2:12" s="10" customFormat="1" ht="19.899999999999999" customHeight="1">
      <c r="B99" s="151"/>
      <c r="C99" s="152"/>
      <c r="D99" s="153" t="s">
        <v>96</v>
      </c>
      <c r="E99" s="154"/>
      <c r="F99" s="154"/>
      <c r="G99" s="154"/>
      <c r="H99" s="154"/>
      <c r="I99" s="154"/>
      <c r="J99" s="155">
        <f>J160</f>
        <v>0</v>
      </c>
      <c r="K99" s="152"/>
      <c r="L99" s="156"/>
    </row>
    <row r="100" spans="2:12" s="10" customFormat="1" ht="19.899999999999999" customHeight="1">
      <c r="B100" s="151"/>
      <c r="C100" s="152"/>
      <c r="D100" s="153" t="s">
        <v>97</v>
      </c>
      <c r="E100" s="154"/>
      <c r="F100" s="154"/>
      <c r="G100" s="154"/>
      <c r="H100" s="154"/>
      <c r="I100" s="154"/>
      <c r="J100" s="155">
        <f>J189</f>
        <v>0</v>
      </c>
      <c r="K100" s="152"/>
      <c r="L100" s="156"/>
    </row>
    <row r="101" spans="2:12" s="10" customFormat="1" ht="19.899999999999999" customHeight="1">
      <c r="B101" s="151"/>
      <c r="C101" s="152"/>
      <c r="D101" s="153" t="s">
        <v>98</v>
      </c>
      <c r="E101" s="154"/>
      <c r="F101" s="154"/>
      <c r="G101" s="154"/>
      <c r="H101" s="154"/>
      <c r="I101" s="154"/>
      <c r="J101" s="155">
        <f>J223</f>
        <v>0</v>
      </c>
      <c r="K101" s="152"/>
      <c r="L101" s="156"/>
    </row>
    <row r="102" spans="2:12" s="10" customFormat="1" ht="19.899999999999999" customHeight="1">
      <c r="B102" s="151"/>
      <c r="C102" s="152"/>
      <c r="D102" s="153" t="s">
        <v>99</v>
      </c>
      <c r="E102" s="154"/>
      <c r="F102" s="154"/>
      <c r="G102" s="154"/>
      <c r="H102" s="154"/>
      <c r="I102" s="154"/>
      <c r="J102" s="155">
        <f>J242</f>
        <v>0</v>
      </c>
      <c r="K102" s="152"/>
      <c r="L102" s="156"/>
    </row>
    <row r="103" spans="2:12" s="9" customFormat="1" ht="24.95" customHeight="1">
      <c r="B103" s="145"/>
      <c r="C103" s="146"/>
      <c r="D103" s="147" t="s">
        <v>100</v>
      </c>
      <c r="E103" s="148"/>
      <c r="F103" s="148"/>
      <c r="G103" s="148"/>
      <c r="H103" s="148"/>
      <c r="I103" s="148"/>
      <c r="J103" s="149">
        <f>J244</f>
        <v>0</v>
      </c>
      <c r="K103" s="146"/>
      <c r="L103" s="150"/>
    </row>
    <row r="104" spans="2:12" s="10" customFormat="1" ht="19.899999999999999" customHeight="1">
      <c r="B104" s="151"/>
      <c r="C104" s="152"/>
      <c r="D104" s="153" t="s">
        <v>101</v>
      </c>
      <c r="E104" s="154"/>
      <c r="F104" s="154"/>
      <c r="G104" s="154"/>
      <c r="H104" s="154"/>
      <c r="I104" s="154"/>
      <c r="J104" s="155">
        <f>J245</f>
        <v>0</v>
      </c>
      <c r="K104" s="152"/>
      <c r="L104" s="156"/>
    </row>
    <row r="105" spans="2:12" s="10" customFormat="1" ht="19.899999999999999" customHeight="1">
      <c r="B105" s="151"/>
      <c r="C105" s="152"/>
      <c r="D105" s="153" t="s">
        <v>102</v>
      </c>
      <c r="E105" s="154"/>
      <c r="F105" s="154"/>
      <c r="G105" s="154"/>
      <c r="H105" s="154"/>
      <c r="I105" s="154"/>
      <c r="J105" s="155">
        <f>J248</f>
        <v>0</v>
      </c>
      <c r="K105" s="152"/>
      <c r="L105" s="156"/>
    </row>
    <row r="106" spans="2:12" s="10" customFormat="1" ht="19.899999999999999" customHeight="1">
      <c r="B106" s="151"/>
      <c r="C106" s="152"/>
      <c r="D106" s="153" t="s">
        <v>103</v>
      </c>
      <c r="E106" s="154"/>
      <c r="F106" s="154"/>
      <c r="G106" s="154"/>
      <c r="H106" s="154"/>
      <c r="I106" s="154"/>
      <c r="J106" s="155">
        <f>J251</f>
        <v>0</v>
      </c>
      <c r="K106" s="152"/>
      <c r="L106" s="156"/>
    </row>
    <row r="107" spans="2:12" s="10" customFormat="1" ht="19.899999999999999" customHeight="1">
      <c r="B107" s="151"/>
      <c r="C107" s="152"/>
      <c r="D107" s="153" t="s">
        <v>104</v>
      </c>
      <c r="E107" s="154"/>
      <c r="F107" s="154"/>
      <c r="G107" s="154"/>
      <c r="H107" s="154"/>
      <c r="I107" s="154"/>
      <c r="J107" s="155">
        <f>J262</f>
        <v>0</v>
      </c>
      <c r="K107" s="152"/>
      <c r="L107" s="156"/>
    </row>
    <row r="108" spans="2:12" s="10" customFormat="1" ht="19.899999999999999" customHeight="1">
      <c r="B108" s="151"/>
      <c r="C108" s="152"/>
      <c r="D108" s="153" t="s">
        <v>105</v>
      </c>
      <c r="E108" s="154"/>
      <c r="F108" s="154"/>
      <c r="G108" s="154"/>
      <c r="H108" s="154"/>
      <c r="I108" s="154"/>
      <c r="J108" s="155">
        <f>J289</f>
        <v>0</v>
      </c>
      <c r="K108" s="152"/>
      <c r="L108" s="156"/>
    </row>
    <row r="109" spans="2:12" s="10" customFormat="1" ht="19.899999999999999" customHeight="1">
      <c r="B109" s="151"/>
      <c r="C109" s="152"/>
      <c r="D109" s="153" t="s">
        <v>106</v>
      </c>
      <c r="E109" s="154"/>
      <c r="F109" s="154"/>
      <c r="G109" s="154"/>
      <c r="H109" s="154"/>
      <c r="I109" s="154"/>
      <c r="J109" s="155">
        <f>J315</f>
        <v>0</v>
      </c>
      <c r="K109" s="152"/>
      <c r="L109" s="156"/>
    </row>
    <row r="110" spans="2:12" s="10" customFormat="1" ht="19.899999999999999" customHeight="1">
      <c r="B110" s="151"/>
      <c r="C110" s="152"/>
      <c r="D110" s="153" t="s">
        <v>107</v>
      </c>
      <c r="E110" s="154"/>
      <c r="F110" s="154"/>
      <c r="G110" s="154"/>
      <c r="H110" s="154"/>
      <c r="I110" s="154"/>
      <c r="J110" s="155">
        <f>J328</f>
        <v>0</v>
      </c>
      <c r="K110" s="152"/>
      <c r="L110" s="156"/>
    </row>
    <row r="111" spans="2:12" s="10" customFormat="1" ht="19.899999999999999" customHeight="1">
      <c r="B111" s="151"/>
      <c r="C111" s="152"/>
      <c r="D111" s="153" t="s">
        <v>108</v>
      </c>
      <c r="E111" s="154"/>
      <c r="F111" s="154"/>
      <c r="G111" s="154"/>
      <c r="H111" s="154"/>
      <c r="I111" s="154"/>
      <c r="J111" s="155">
        <f>J388</f>
        <v>0</v>
      </c>
      <c r="K111" s="152"/>
      <c r="L111" s="156"/>
    </row>
    <row r="112" spans="2:12" s="10" customFormat="1" ht="19.899999999999999" customHeight="1">
      <c r="B112" s="151"/>
      <c r="C112" s="152"/>
      <c r="D112" s="153" t="s">
        <v>109</v>
      </c>
      <c r="E112" s="154"/>
      <c r="F112" s="154"/>
      <c r="G112" s="154"/>
      <c r="H112" s="154"/>
      <c r="I112" s="154"/>
      <c r="J112" s="155">
        <f>J419</f>
        <v>0</v>
      </c>
      <c r="K112" s="152"/>
      <c r="L112" s="156"/>
    </row>
    <row r="113" spans="1:65" s="10" customFormat="1" ht="19.899999999999999" customHeight="1">
      <c r="B113" s="151"/>
      <c r="C113" s="152"/>
      <c r="D113" s="153" t="s">
        <v>110</v>
      </c>
      <c r="E113" s="154"/>
      <c r="F113" s="154"/>
      <c r="G113" s="154"/>
      <c r="H113" s="154"/>
      <c r="I113" s="154"/>
      <c r="J113" s="155">
        <f>J452</f>
        <v>0</v>
      </c>
      <c r="K113" s="152"/>
      <c r="L113" s="156"/>
    </row>
    <row r="114" spans="1:65" s="9" customFormat="1" ht="24.95" customHeight="1">
      <c r="B114" s="145"/>
      <c r="C114" s="146"/>
      <c r="D114" s="147" t="s">
        <v>111</v>
      </c>
      <c r="E114" s="148"/>
      <c r="F114" s="148"/>
      <c r="G114" s="148"/>
      <c r="H114" s="148"/>
      <c r="I114" s="148"/>
      <c r="J114" s="149">
        <f>J465</f>
        <v>0</v>
      </c>
      <c r="K114" s="146"/>
      <c r="L114" s="150"/>
    </row>
    <row r="115" spans="1:65" s="9" customFormat="1" ht="24.95" customHeight="1">
      <c r="B115" s="145"/>
      <c r="C115" s="146"/>
      <c r="D115" s="147" t="s">
        <v>112</v>
      </c>
      <c r="E115" s="148"/>
      <c r="F115" s="148"/>
      <c r="G115" s="148"/>
      <c r="H115" s="148"/>
      <c r="I115" s="148"/>
      <c r="J115" s="149">
        <f>J467</f>
        <v>0</v>
      </c>
      <c r="K115" s="146"/>
      <c r="L115" s="150"/>
    </row>
    <row r="116" spans="1:65" s="9" customFormat="1" ht="24.95" customHeight="1">
      <c r="B116" s="145"/>
      <c r="C116" s="146"/>
      <c r="D116" s="147" t="s">
        <v>113</v>
      </c>
      <c r="E116" s="148"/>
      <c r="F116" s="148"/>
      <c r="G116" s="148"/>
      <c r="H116" s="148"/>
      <c r="I116" s="148"/>
      <c r="J116" s="149">
        <f>J471</f>
        <v>0</v>
      </c>
      <c r="K116" s="146"/>
      <c r="L116" s="150"/>
    </row>
    <row r="117" spans="1:65" s="2" customFormat="1" ht="21.75" customHeight="1">
      <c r="A117" s="34"/>
      <c r="B117" s="35"/>
      <c r="C117" s="36"/>
      <c r="D117" s="36"/>
      <c r="E117" s="36"/>
      <c r="F117" s="36"/>
      <c r="G117" s="36"/>
      <c r="H117" s="36"/>
      <c r="I117" s="36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6.95" customHeight="1">
      <c r="A118" s="34"/>
      <c r="B118" s="35"/>
      <c r="C118" s="36"/>
      <c r="D118" s="36"/>
      <c r="E118" s="36"/>
      <c r="F118" s="36"/>
      <c r="G118" s="36"/>
      <c r="H118" s="36"/>
      <c r="I118" s="36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2" customFormat="1" ht="29.25" customHeight="1">
      <c r="A119" s="34"/>
      <c r="B119" s="35"/>
      <c r="C119" s="144" t="s">
        <v>114</v>
      </c>
      <c r="D119" s="36"/>
      <c r="E119" s="36"/>
      <c r="F119" s="36"/>
      <c r="G119" s="36"/>
      <c r="H119" s="36"/>
      <c r="I119" s="36"/>
      <c r="J119" s="157">
        <f>ROUND(J120 + J121 + J122 + J123 + J124 + J125,2)</f>
        <v>0</v>
      </c>
      <c r="K119" s="36"/>
      <c r="L119" s="51"/>
      <c r="N119" s="158" t="s">
        <v>37</v>
      </c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2" customFormat="1" ht="18" customHeight="1">
      <c r="A120" s="34"/>
      <c r="B120" s="35"/>
      <c r="C120" s="36"/>
      <c r="D120" s="312" t="s">
        <v>115</v>
      </c>
      <c r="E120" s="313"/>
      <c r="F120" s="313"/>
      <c r="G120" s="36"/>
      <c r="H120" s="36"/>
      <c r="I120" s="36"/>
      <c r="J120" s="160">
        <v>0</v>
      </c>
      <c r="K120" s="36"/>
      <c r="L120" s="161"/>
      <c r="M120" s="162"/>
      <c r="N120" s="163" t="s">
        <v>38</v>
      </c>
      <c r="O120" s="162"/>
      <c r="P120" s="162"/>
      <c r="Q120" s="162"/>
      <c r="R120" s="162"/>
      <c r="S120" s="164"/>
      <c r="T120" s="164"/>
      <c r="U120" s="164"/>
      <c r="V120" s="164"/>
      <c r="W120" s="164"/>
      <c r="X120" s="164"/>
      <c r="Y120" s="164"/>
      <c r="Z120" s="164"/>
      <c r="AA120" s="164"/>
      <c r="AB120" s="164"/>
      <c r="AC120" s="164"/>
      <c r="AD120" s="164"/>
      <c r="AE120" s="164"/>
      <c r="AF120" s="162"/>
      <c r="AG120" s="162"/>
      <c r="AH120" s="162"/>
      <c r="AI120" s="162"/>
      <c r="AJ120" s="162"/>
      <c r="AK120" s="162"/>
      <c r="AL120" s="162"/>
      <c r="AM120" s="162"/>
      <c r="AN120" s="162"/>
      <c r="AO120" s="162"/>
      <c r="AP120" s="162"/>
      <c r="AQ120" s="162"/>
      <c r="AR120" s="162"/>
      <c r="AS120" s="162"/>
      <c r="AT120" s="162"/>
      <c r="AU120" s="162"/>
      <c r="AV120" s="162"/>
      <c r="AW120" s="162"/>
      <c r="AX120" s="162"/>
      <c r="AY120" s="165" t="s">
        <v>116</v>
      </c>
      <c r="AZ120" s="162"/>
      <c r="BA120" s="162"/>
      <c r="BB120" s="162"/>
      <c r="BC120" s="162"/>
      <c r="BD120" s="162"/>
      <c r="BE120" s="166">
        <f t="shared" ref="BE120:BE125" si="0">IF(N120="základní",J120,0)</f>
        <v>0</v>
      </c>
      <c r="BF120" s="166">
        <f t="shared" ref="BF120:BF125" si="1">IF(N120="snížená",J120,0)</f>
        <v>0</v>
      </c>
      <c r="BG120" s="166">
        <f t="shared" ref="BG120:BG125" si="2">IF(N120="zákl. přenesená",J120,0)</f>
        <v>0</v>
      </c>
      <c r="BH120" s="166">
        <f t="shared" ref="BH120:BH125" si="3">IF(N120="sníž. přenesená",J120,0)</f>
        <v>0</v>
      </c>
      <c r="BI120" s="166">
        <f t="shared" ref="BI120:BI125" si="4">IF(N120="nulová",J120,0)</f>
        <v>0</v>
      </c>
      <c r="BJ120" s="165" t="s">
        <v>81</v>
      </c>
      <c r="BK120" s="162"/>
      <c r="BL120" s="162"/>
      <c r="BM120" s="162"/>
    </row>
    <row r="121" spans="1:65" s="2" customFormat="1" ht="18" customHeight="1">
      <c r="A121" s="34"/>
      <c r="B121" s="35"/>
      <c r="C121" s="36"/>
      <c r="D121" s="312" t="s">
        <v>117</v>
      </c>
      <c r="E121" s="313"/>
      <c r="F121" s="313"/>
      <c r="G121" s="36"/>
      <c r="H121" s="36"/>
      <c r="I121" s="36"/>
      <c r="J121" s="160">
        <v>0</v>
      </c>
      <c r="K121" s="36"/>
      <c r="L121" s="161"/>
      <c r="M121" s="162"/>
      <c r="N121" s="163" t="s">
        <v>38</v>
      </c>
      <c r="O121" s="162"/>
      <c r="P121" s="162"/>
      <c r="Q121" s="162"/>
      <c r="R121" s="162"/>
      <c r="S121" s="164"/>
      <c r="T121" s="164"/>
      <c r="U121" s="164"/>
      <c r="V121" s="164"/>
      <c r="W121" s="164"/>
      <c r="X121" s="164"/>
      <c r="Y121" s="164"/>
      <c r="Z121" s="164"/>
      <c r="AA121" s="164"/>
      <c r="AB121" s="164"/>
      <c r="AC121" s="164"/>
      <c r="AD121" s="164"/>
      <c r="AE121" s="164"/>
      <c r="AF121" s="162"/>
      <c r="AG121" s="162"/>
      <c r="AH121" s="162"/>
      <c r="AI121" s="162"/>
      <c r="AJ121" s="162"/>
      <c r="AK121" s="162"/>
      <c r="AL121" s="162"/>
      <c r="AM121" s="162"/>
      <c r="AN121" s="162"/>
      <c r="AO121" s="162"/>
      <c r="AP121" s="162"/>
      <c r="AQ121" s="162"/>
      <c r="AR121" s="162"/>
      <c r="AS121" s="162"/>
      <c r="AT121" s="162"/>
      <c r="AU121" s="162"/>
      <c r="AV121" s="162"/>
      <c r="AW121" s="162"/>
      <c r="AX121" s="162"/>
      <c r="AY121" s="165" t="s">
        <v>116</v>
      </c>
      <c r="AZ121" s="162"/>
      <c r="BA121" s="162"/>
      <c r="BB121" s="162"/>
      <c r="BC121" s="162"/>
      <c r="BD121" s="162"/>
      <c r="BE121" s="166">
        <f t="shared" si="0"/>
        <v>0</v>
      </c>
      <c r="BF121" s="166">
        <f t="shared" si="1"/>
        <v>0</v>
      </c>
      <c r="BG121" s="166">
        <f t="shared" si="2"/>
        <v>0</v>
      </c>
      <c r="BH121" s="166">
        <f t="shared" si="3"/>
        <v>0</v>
      </c>
      <c r="BI121" s="166">
        <f t="shared" si="4"/>
        <v>0</v>
      </c>
      <c r="BJ121" s="165" t="s">
        <v>81</v>
      </c>
      <c r="BK121" s="162"/>
      <c r="BL121" s="162"/>
      <c r="BM121" s="162"/>
    </row>
    <row r="122" spans="1:65" s="2" customFormat="1" ht="18" customHeight="1">
      <c r="A122" s="34"/>
      <c r="B122" s="35"/>
      <c r="C122" s="36"/>
      <c r="D122" s="312" t="s">
        <v>118</v>
      </c>
      <c r="E122" s="313"/>
      <c r="F122" s="313"/>
      <c r="G122" s="36"/>
      <c r="H122" s="36"/>
      <c r="I122" s="36"/>
      <c r="J122" s="160">
        <v>0</v>
      </c>
      <c r="K122" s="36"/>
      <c r="L122" s="161"/>
      <c r="M122" s="162"/>
      <c r="N122" s="163" t="s">
        <v>38</v>
      </c>
      <c r="O122" s="162"/>
      <c r="P122" s="162"/>
      <c r="Q122" s="162"/>
      <c r="R122" s="162"/>
      <c r="S122" s="164"/>
      <c r="T122" s="164"/>
      <c r="U122" s="164"/>
      <c r="V122" s="164"/>
      <c r="W122" s="164"/>
      <c r="X122" s="164"/>
      <c r="Y122" s="164"/>
      <c r="Z122" s="164"/>
      <c r="AA122" s="164"/>
      <c r="AB122" s="164"/>
      <c r="AC122" s="164"/>
      <c r="AD122" s="164"/>
      <c r="AE122" s="164"/>
      <c r="AF122" s="162"/>
      <c r="AG122" s="162"/>
      <c r="AH122" s="162"/>
      <c r="AI122" s="162"/>
      <c r="AJ122" s="162"/>
      <c r="AK122" s="162"/>
      <c r="AL122" s="162"/>
      <c r="AM122" s="162"/>
      <c r="AN122" s="162"/>
      <c r="AO122" s="162"/>
      <c r="AP122" s="162"/>
      <c r="AQ122" s="162"/>
      <c r="AR122" s="162"/>
      <c r="AS122" s="162"/>
      <c r="AT122" s="162"/>
      <c r="AU122" s="162"/>
      <c r="AV122" s="162"/>
      <c r="AW122" s="162"/>
      <c r="AX122" s="162"/>
      <c r="AY122" s="165" t="s">
        <v>116</v>
      </c>
      <c r="AZ122" s="162"/>
      <c r="BA122" s="162"/>
      <c r="BB122" s="162"/>
      <c r="BC122" s="162"/>
      <c r="BD122" s="162"/>
      <c r="BE122" s="166">
        <f t="shared" si="0"/>
        <v>0</v>
      </c>
      <c r="BF122" s="166">
        <f t="shared" si="1"/>
        <v>0</v>
      </c>
      <c r="BG122" s="166">
        <f t="shared" si="2"/>
        <v>0</v>
      </c>
      <c r="BH122" s="166">
        <f t="shared" si="3"/>
        <v>0</v>
      </c>
      <c r="BI122" s="166">
        <f t="shared" si="4"/>
        <v>0</v>
      </c>
      <c r="BJ122" s="165" t="s">
        <v>81</v>
      </c>
      <c r="BK122" s="162"/>
      <c r="BL122" s="162"/>
      <c r="BM122" s="162"/>
    </row>
    <row r="123" spans="1:65" s="2" customFormat="1" ht="18" customHeight="1">
      <c r="A123" s="34"/>
      <c r="B123" s="35"/>
      <c r="C123" s="36"/>
      <c r="D123" s="312" t="s">
        <v>119</v>
      </c>
      <c r="E123" s="313"/>
      <c r="F123" s="313"/>
      <c r="G123" s="36"/>
      <c r="H123" s="36"/>
      <c r="I123" s="36"/>
      <c r="J123" s="160">
        <v>0</v>
      </c>
      <c r="K123" s="36"/>
      <c r="L123" s="161"/>
      <c r="M123" s="162"/>
      <c r="N123" s="163" t="s">
        <v>38</v>
      </c>
      <c r="O123" s="162"/>
      <c r="P123" s="162"/>
      <c r="Q123" s="162"/>
      <c r="R123" s="162"/>
      <c r="S123" s="164"/>
      <c r="T123" s="164"/>
      <c r="U123" s="164"/>
      <c r="V123" s="164"/>
      <c r="W123" s="164"/>
      <c r="X123" s="164"/>
      <c r="Y123" s="164"/>
      <c r="Z123" s="164"/>
      <c r="AA123" s="164"/>
      <c r="AB123" s="164"/>
      <c r="AC123" s="164"/>
      <c r="AD123" s="164"/>
      <c r="AE123" s="164"/>
      <c r="AF123" s="162"/>
      <c r="AG123" s="162"/>
      <c r="AH123" s="162"/>
      <c r="AI123" s="162"/>
      <c r="AJ123" s="162"/>
      <c r="AK123" s="162"/>
      <c r="AL123" s="162"/>
      <c r="AM123" s="162"/>
      <c r="AN123" s="162"/>
      <c r="AO123" s="162"/>
      <c r="AP123" s="162"/>
      <c r="AQ123" s="162"/>
      <c r="AR123" s="162"/>
      <c r="AS123" s="162"/>
      <c r="AT123" s="162"/>
      <c r="AU123" s="162"/>
      <c r="AV123" s="162"/>
      <c r="AW123" s="162"/>
      <c r="AX123" s="162"/>
      <c r="AY123" s="165" t="s">
        <v>116</v>
      </c>
      <c r="AZ123" s="162"/>
      <c r="BA123" s="162"/>
      <c r="BB123" s="162"/>
      <c r="BC123" s="162"/>
      <c r="BD123" s="162"/>
      <c r="BE123" s="166">
        <f t="shared" si="0"/>
        <v>0</v>
      </c>
      <c r="BF123" s="166">
        <f t="shared" si="1"/>
        <v>0</v>
      </c>
      <c r="BG123" s="166">
        <f t="shared" si="2"/>
        <v>0</v>
      </c>
      <c r="BH123" s="166">
        <f t="shared" si="3"/>
        <v>0</v>
      </c>
      <c r="BI123" s="166">
        <f t="shared" si="4"/>
        <v>0</v>
      </c>
      <c r="BJ123" s="165" t="s">
        <v>81</v>
      </c>
      <c r="BK123" s="162"/>
      <c r="BL123" s="162"/>
      <c r="BM123" s="162"/>
    </row>
    <row r="124" spans="1:65" s="2" customFormat="1" ht="18" customHeight="1">
      <c r="A124" s="34"/>
      <c r="B124" s="35"/>
      <c r="C124" s="36"/>
      <c r="D124" s="312" t="s">
        <v>120</v>
      </c>
      <c r="E124" s="313"/>
      <c r="F124" s="313"/>
      <c r="G124" s="36"/>
      <c r="H124" s="36"/>
      <c r="I124" s="36"/>
      <c r="J124" s="160">
        <v>0</v>
      </c>
      <c r="K124" s="36"/>
      <c r="L124" s="161"/>
      <c r="M124" s="162"/>
      <c r="N124" s="163" t="s">
        <v>38</v>
      </c>
      <c r="O124" s="162"/>
      <c r="P124" s="162"/>
      <c r="Q124" s="162"/>
      <c r="R124" s="162"/>
      <c r="S124" s="164"/>
      <c r="T124" s="164"/>
      <c r="U124" s="164"/>
      <c r="V124" s="164"/>
      <c r="W124" s="164"/>
      <c r="X124" s="164"/>
      <c r="Y124" s="164"/>
      <c r="Z124" s="164"/>
      <c r="AA124" s="164"/>
      <c r="AB124" s="164"/>
      <c r="AC124" s="164"/>
      <c r="AD124" s="164"/>
      <c r="AE124" s="164"/>
      <c r="AF124" s="162"/>
      <c r="AG124" s="162"/>
      <c r="AH124" s="162"/>
      <c r="AI124" s="162"/>
      <c r="AJ124" s="162"/>
      <c r="AK124" s="162"/>
      <c r="AL124" s="162"/>
      <c r="AM124" s="162"/>
      <c r="AN124" s="162"/>
      <c r="AO124" s="162"/>
      <c r="AP124" s="162"/>
      <c r="AQ124" s="162"/>
      <c r="AR124" s="162"/>
      <c r="AS124" s="162"/>
      <c r="AT124" s="162"/>
      <c r="AU124" s="162"/>
      <c r="AV124" s="162"/>
      <c r="AW124" s="162"/>
      <c r="AX124" s="162"/>
      <c r="AY124" s="165" t="s">
        <v>116</v>
      </c>
      <c r="AZ124" s="162"/>
      <c r="BA124" s="162"/>
      <c r="BB124" s="162"/>
      <c r="BC124" s="162"/>
      <c r="BD124" s="162"/>
      <c r="BE124" s="166">
        <f t="shared" si="0"/>
        <v>0</v>
      </c>
      <c r="BF124" s="166">
        <f t="shared" si="1"/>
        <v>0</v>
      </c>
      <c r="BG124" s="166">
        <f t="shared" si="2"/>
        <v>0</v>
      </c>
      <c r="BH124" s="166">
        <f t="shared" si="3"/>
        <v>0</v>
      </c>
      <c r="BI124" s="166">
        <f t="shared" si="4"/>
        <v>0</v>
      </c>
      <c r="BJ124" s="165" t="s">
        <v>81</v>
      </c>
      <c r="BK124" s="162"/>
      <c r="BL124" s="162"/>
      <c r="BM124" s="162"/>
    </row>
    <row r="125" spans="1:65" s="2" customFormat="1" ht="18" customHeight="1">
      <c r="A125" s="34"/>
      <c r="B125" s="35"/>
      <c r="C125" s="36"/>
      <c r="D125" s="159" t="s">
        <v>121</v>
      </c>
      <c r="E125" s="36"/>
      <c r="F125" s="36"/>
      <c r="G125" s="36"/>
      <c r="H125" s="36"/>
      <c r="I125" s="36"/>
      <c r="J125" s="160">
        <f>ROUND(J30*T125,2)</f>
        <v>0</v>
      </c>
      <c r="K125" s="36"/>
      <c r="L125" s="161"/>
      <c r="M125" s="162"/>
      <c r="N125" s="163" t="s">
        <v>38</v>
      </c>
      <c r="O125" s="162"/>
      <c r="P125" s="162"/>
      <c r="Q125" s="162"/>
      <c r="R125" s="162"/>
      <c r="S125" s="164"/>
      <c r="T125" s="164"/>
      <c r="U125" s="164"/>
      <c r="V125" s="164"/>
      <c r="W125" s="164"/>
      <c r="X125" s="164"/>
      <c r="Y125" s="164"/>
      <c r="Z125" s="164"/>
      <c r="AA125" s="164"/>
      <c r="AB125" s="164"/>
      <c r="AC125" s="164"/>
      <c r="AD125" s="164"/>
      <c r="AE125" s="164"/>
      <c r="AF125" s="162"/>
      <c r="AG125" s="162"/>
      <c r="AH125" s="162"/>
      <c r="AI125" s="162"/>
      <c r="AJ125" s="162"/>
      <c r="AK125" s="162"/>
      <c r="AL125" s="162"/>
      <c r="AM125" s="162"/>
      <c r="AN125" s="162"/>
      <c r="AO125" s="162"/>
      <c r="AP125" s="162"/>
      <c r="AQ125" s="162"/>
      <c r="AR125" s="162"/>
      <c r="AS125" s="162"/>
      <c r="AT125" s="162"/>
      <c r="AU125" s="162"/>
      <c r="AV125" s="162"/>
      <c r="AW125" s="162"/>
      <c r="AX125" s="162"/>
      <c r="AY125" s="165" t="s">
        <v>122</v>
      </c>
      <c r="AZ125" s="162"/>
      <c r="BA125" s="162"/>
      <c r="BB125" s="162"/>
      <c r="BC125" s="162"/>
      <c r="BD125" s="162"/>
      <c r="BE125" s="166">
        <f t="shared" si="0"/>
        <v>0</v>
      </c>
      <c r="BF125" s="166">
        <f t="shared" si="1"/>
        <v>0</v>
      </c>
      <c r="BG125" s="166">
        <f t="shared" si="2"/>
        <v>0</v>
      </c>
      <c r="BH125" s="166">
        <f t="shared" si="3"/>
        <v>0</v>
      </c>
      <c r="BI125" s="166">
        <f t="shared" si="4"/>
        <v>0</v>
      </c>
      <c r="BJ125" s="165" t="s">
        <v>81</v>
      </c>
      <c r="BK125" s="162"/>
      <c r="BL125" s="162"/>
      <c r="BM125" s="162"/>
    </row>
    <row r="126" spans="1:65" s="2" customFormat="1" ht="11.25">
      <c r="A126" s="34"/>
      <c r="B126" s="35"/>
      <c r="C126" s="36"/>
      <c r="D126" s="36"/>
      <c r="E126" s="36"/>
      <c r="F126" s="36"/>
      <c r="G126" s="36"/>
      <c r="H126" s="36"/>
      <c r="I126" s="36"/>
      <c r="J126" s="36"/>
      <c r="K126" s="36"/>
      <c r="L126" s="51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  <row r="127" spans="1:65" s="2" customFormat="1" ht="29.25" customHeight="1">
      <c r="A127" s="34"/>
      <c r="B127" s="35"/>
      <c r="C127" s="167" t="s">
        <v>123</v>
      </c>
      <c r="D127" s="142"/>
      <c r="E127" s="142"/>
      <c r="F127" s="142"/>
      <c r="G127" s="142"/>
      <c r="H127" s="142"/>
      <c r="I127" s="142"/>
      <c r="J127" s="168">
        <f>ROUND(J96+J119,2)</f>
        <v>0</v>
      </c>
      <c r="K127" s="142"/>
      <c r="L127" s="51"/>
      <c r="S127" s="34"/>
      <c r="T127" s="34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</row>
    <row r="128" spans="1:65" s="2" customFormat="1" ht="6.95" customHeight="1">
      <c r="A128" s="34"/>
      <c r="B128" s="54"/>
      <c r="C128" s="55"/>
      <c r="D128" s="55"/>
      <c r="E128" s="55"/>
      <c r="F128" s="55"/>
      <c r="G128" s="55"/>
      <c r="H128" s="55"/>
      <c r="I128" s="55"/>
      <c r="J128" s="55"/>
      <c r="K128" s="55"/>
      <c r="L128" s="51"/>
      <c r="S128" s="34"/>
      <c r="T128" s="34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</row>
    <row r="132" spans="1:31" s="2" customFormat="1" ht="6.95" customHeight="1">
      <c r="A132" s="34"/>
      <c r="B132" s="56"/>
      <c r="C132" s="57"/>
      <c r="D132" s="57"/>
      <c r="E132" s="57"/>
      <c r="F132" s="57"/>
      <c r="G132" s="57"/>
      <c r="H132" s="57"/>
      <c r="I132" s="57"/>
      <c r="J132" s="57"/>
      <c r="K132" s="57"/>
      <c r="L132" s="51"/>
      <c r="S132" s="34"/>
      <c r="T132" s="34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</row>
    <row r="133" spans="1:31" s="2" customFormat="1" ht="24.95" customHeight="1">
      <c r="A133" s="34"/>
      <c r="B133" s="35"/>
      <c r="C133" s="23" t="s">
        <v>124</v>
      </c>
      <c r="D133" s="36"/>
      <c r="E133" s="36"/>
      <c r="F133" s="36"/>
      <c r="G133" s="36"/>
      <c r="H133" s="36"/>
      <c r="I133" s="36"/>
      <c r="J133" s="36"/>
      <c r="K133" s="36"/>
      <c r="L133" s="51"/>
      <c r="S133" s="34"/>
      <c r="T133" s="34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</row>
    <row r="134" spans="1:31" s="2" customFormat="1" ht="6.95" customHeight="1">
      <c r="A134" s="34"/>
      <c r="B134" s="35"/>
      <c r="C134" s="36"/>
      <c r="D134" s="36"/>
      <c r="E134" s="36"/>
      <c r="F134" s="36"/>
      <c r="G134" s="36"/>
      <c r="H134" s="36"/>
      <c r="I134" s="36"/>
      <c r="J134" s="36"/>
      <c r="K134" s="36"/>
      <c r="L134" s="51"/>
      <c r="S134" s="34"/>
      <c r="T134" s="34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</row>
    <row r="135" spans="1:31" s="2" customFormat="1" ht="12" customHeight="1">
      <c r="A135" s="34"/>
      <c r="B135" s="35"/>
      <c r="C135" s="29" t="s">
        <v>16</v>
      </c>
      <c r="D135" s="36"/>
      <c r="E135" s="36"/>
      <c r="F135" s="36"/>
      <c r="G135" s="36"/>
      <c r="H135" s="36"/>
      <c r="I135" s="36"/>
      <c r="J135" s="36"/>
      <c r="K135" s="36"/>
      <c r="L135" s="51"/>
      <c r="S135" s="34"/>
      <c r="T135" s="34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</row>
    <row r="136" spans="1:31" s="2" customFormat="1" ht="26.25" customHeight="1">
      <c r="A136" s="34"/>
      <c r="B136" s="35"/>
      <c r="C136" s="36"/>
      <c r="D136" s="36"/>
      <c r="E136" s="309" t="str">
        <f>E7</f>
        <v>Příloha č. 2b - Stavební úpravy učeben - Základní škola, Trutnov, R.Frimla 816_učebna chemie-fyzika</v>
      </c>
      <c r="F136" s="310"/>
      <c r="G136" s="310"/>
      <c r="H136" s="310"/>
      <c r="I136" s="36"/>
      <c r="J136" s="36"/>
      <c r="K136" s="36"/>
      <c r="L136" s="51"/>
      <c r="S136" s="34"/>
      <c r="T136" s="34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</row>
    <row r="137" spans="1:31" s="2" customFormat="1" ht="12" customHeight="1">
      <c r="A137" s="34"/>
      <c r="B137" s="35"/>
      <c r="C137" s="29" t="s">
        <v>85</v>
      </c>
      <c r="D137" s="36"/>
      <c r="E137" s="36"/>
      <c r="F137" s="36"/>
      <c r="G137" s="36"/>
      <c r="H137" s="36"/>
      <c r="I137" s="36"/>
      <c r="J137" s="36"/>
      <c r="K137" s="36"/>
      <c r="L137" s="51"/>
      <c r="S137" s="34"/>
      <c r="T137" s="34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</row>
    <row r="138" spans="1:31" s="2" customFormat="1" ht="16.5" customHeight="1">
      <c r="A138" s="34"/>
      <c r="B138" s="35"/>
      <c r="C138" s="36"/>
      <c r="D138" s="36"/>
      <c r="E138" s="280" t="str">
        <f>E9</f>
        <v>14-01 - učebna chemie a fyziky</v>
      </c>
      <c r="F138" s="311"/>
      <c r="G138" s="311"/>
      <c r="H138" s="311"/>
      <c r="I138" s="36"/>
      <c r="J138" s="36"/>
      <c r="K138" s="36"/>
      <c r="L138" s="51"/>
      <c r="S138" s="34"/>
      <c r="T138" s="34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</row>
    <row r="139" spans="1:31" s="2" customFormat="1" ht="6.95" customHeight="1">
      <c r="A139" s="34"/>
      <c r="B139" s="35"/>
      <c r="C139" s="36"/>
      <c r="D139" s="36"/>
      <c r="E139" s="36"/>
      <c r="F139" s="36"/>
      <c r="G139" s="36"/>
      <c r="H139" s="36"/>
      <c r="I139" s="36"/>
      <c r="J139" s="36"/>
      <c r="K139" s="36"/>
      <c r="L139" s="51"/>
      <c r="S139" s="34"/>
      <c r="T139" s="34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</row>
    <row r="140" spans="1:31" s="2" customFormat="1" ht="12" customHeight="1">
      <c r="A140" s="34"/>
      <c r="B140" s="35"/>
      <c r="C140" s="29" t="s">
        <v>20</v>
      </c>
      <c r="D140" s="36"/>
      <c r="E140" s="36"/>
      <c r="F140" s="27" t="str">
        <f>F12</f>
        <v xml:space="preserve"> </v>
      </c>
      <c r="G140" s="36"/>
      <c r="H140" s="36"/>
      <c r="I140" s="29" t="s">
        <v>22</v>
      </c>
      <c r="J140" s="66" t="str">
        <f>IF(J12="","",J12)</f>
        <v>16. 2. 2024</v>
      </c>
      <c r="K140" s="36"/>
      <c r="L140" s="51"/>
      <c r="S140" s="34"/>
      <c r="T140" s="34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</row>
    <row r="141" spans="1:31" s="2" customFormat="1" ht="6.95" customHeight="1">
      <c r="A141" s="34"/>
      <c r="B141" s="35"/>
      <c r="C141" s="36"/>
      <c r="D141" s="36"/>
      <c r="E141" s="36"/>
      <c r="F141" s="36"/>
      <c r="G141" s="36"/>
      <c r="H141" s="36"/>
      <c r="I141" s="36"/>
      <c r="J141" s="36"/>
      <c r="K141" s="36"/>
      <c r="L141" s="51"/>
      <c r="S141" s="34"/>
      <c r="T141" s="34"/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</row>
    <row r="142" spans="1:31" s="2" customFormat="1" ht="15.2" customHeight="1">
      <c r="A142" s="34"/>
      <c r="B142" s="35"/>
      <c r="C142" s="29" t="s">
        <v>24</v>
      </c>
      <c r="D142" s="36"/>
      <c r="E142" s="36"/>
      <c r="F142" s="27" t="str">
        <f>E15</f>
        <v xml:space="preserve"> </v>
      </c>
      <c r="G142" s="36"/>
      <c r="H142" s="36"/>
      <c r="I142" s="29" t="s">
        <v>29</v>
      </c>
      <c r="J142" s="32" t="str">
        <f>E21</f>
        <v xml:space="preserve"> </v>
      </c>
      <c r="K142" s="36"/>
      <c r="L142" s="51"/>
      <c r="S142" s="34"/>
      <c r="T142" s="34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</row>
    <row r="143" spans="1:31" s="2" customFormat="1" ht="15.2" customHeight="1">
      <c r="A143" s="34"/>
      <c r="B143" s="35"/>
      <c r="C143" s="29" t="s">
        <v>27</v>
      </c>
      <c r="D143" s="36"/>
      <c r="E143" s="36"/>
      <c r="F143" s="27" t="str">
        <f>IF(E18="","",E18)</f>
        <v>Vyplň údaj</v>
      </c>
      <c r="G143" s="36"/>
      <c r="H143" s="36"/>
      <c r="I143" s="29" t="s">
        <v>31</v>
      </c>
      <c r="J143" s="32" t="str">
        <f>E24</f>
        <v xml:space="preserve"> </v>
      </c>
      <c r="K143" s="36"/>
      <c r="L143" s="51"/>
      <c r="S143" s="34"/>
      <c r="T143" s="34"/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</row>
    <row r="144" spans="1:31" s="2" customFormat="1" ht="10.35" customHeight="1">
      <c r="A144" s="34"/>
      <c r="B144" s="35"/>
      <c r="C144" s="36"/>
      <c r="D144" s="36"/>
      <c r="E144" s="36"/>
      <c r="F144" s="36"/>
      <c r="G144" s="36"/>
      <c r="H144" s="36"/>
      <c r="I144" s="36"/>
      <c r="J144" s="36"/>
      <c r="K144" s="36"/>
      <c r="L144" s="51"/>
      <c r="S144" s="34"/>
      <c r="T144" s="34"/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</row>
    <row r="145" spans="1:65" s="11" customFormat="1" ht="29.25" customHeight="1">
      <c r="A145" s="169"/>
      <c r="B145" s="170"/>
      <c r="C145" s="171" t="s">
        <v>125</v>
      </c>
      <c r="D145" s="172" t="s">
        <v>58</v>
      </c>
      <c r="E145" s="172" t="s">
        <v>54</v>
      </c>
      <c r="F145" s="172" t="s">
        <v>55</v>
      </c>
      <c r="G145" s="172" t="s">
        <v>126</v>
      </c>
      <c r="H145" s="172" t="s">
        <v>127</v>
      </c>
      <c r="I145" s="172" t="s">
        <v>128</v>
      </c>
      <c r="J145" s="173" t="s">
        <v>91</v>
      </c>
      <c r="K145" s="174" t="s">
        <v>129</v>
      </c>
      <c r="L145" s="175"/>
      <c r="M145" s="75" t="s">
        <v>1</v>
      </c>
      <c r="N145" s="76" t="s">
        <v>37</v>
      </c>
      <c r="O145" s="76" t="s">
        <v>130</v>
      </c>
      <c r="P145" s="76" t="s">
        <v>131</v>
      </c>
      <c r="Q145" s="76" t="s">
        <v>132</v>
      </c>
      <c r="R145" s="76" t="s">
        <v>133</v>
      </c>
      <c r="S145" s="76" t="s">
        <v>134</v>
      </c>
      <c r="T145" s="77" t="s">
        <v>135</v>
      </c>
      <c r="U145" s="169"/>
      <c r="V145" s="169"/>
      <c r="W145" s="169"/>
      <c r="X145" s="169"/>
      <c r="Y145" s="169"/>
      <c r="Z145" s="169"/>
      <c r="AA145" s="169"/>
      <c r="AB145" s="169"/>
      <c r="AC145" s="169"/>
      <c r="AD145" s="169"/>
      <c r="AE145" s="169"/>
    </row>
    <row r="146" spans="1:65" s="2" customFormat="1" ht="22.9" customHeight="1">
      <c r="A146" s="34"/>
      <c r="B146" s="35"/>
      <c r="C146" s="82" t="s">
        <v>136</v>
      </c>
      <c r="D146" s="36"/>
      <c r="E146" s="36"/>
      <c r="F146" s="36"/>
      <c r="G146" s="36"/>
      <c r="H146" s="36"/>
      <c r="I146" s="36"/>
      <c r="J146" s="176">
        <f>BK146</f>
        <v>0</v>
      </c>
      <c r="K146" s="36"/>
      <c r="L146" s="39"/>
      <c r="M146" s="78"/>
      <c r="N146" s="177"/>
      <c r="O146" s="79"/>
      <c r="P146" s="178">
        <f>P147+P244+P465+P467+P471</f>
        <v>0</v>
      </c>
      <c r="Q146" s="79"/>
      <c r="R146" s="178">
        <f>R147+R244+R465+R467+R471</f>
        <v>0</v>
      </c>
      <c r="S146" s="79"/>
      <c r="T146" s="179">
        <f>T147+T244+T465+T467+T471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T146" s="17" t="s">
        <v>72</v>
      </c>
      <c r="AU146" s="17" t="s">
        <v>93</v>
      </c>
      <c r="BK146" s="180">
        <f>BK147+BK244+BK465+BK467+BK471</f>
        <v>0</v>
      </c>
    </row>
    <row r="147" spans="1:65" s="12" customFormat="1" ht="25.9" customHeight="1">
      <c r="B147" s="181"/>
      <c r="C147" s="182"/>
      <c r="D147" s="183" t="s">
        <v>72</v>
      </c>
      <c r="E147" s="184" t="s">
        <v>137</v>
      </c>
      <c r="F147" s="184" t="s">
        <v>138</v>
      </c>
      <c r="G147" s="182"/>
      <c r="H147" s="182"/>
      <c r="I147" s="185"/>
      <c r="J147" s="186">
        <f>BK147</f>
        <v>0</v>
      </c>
      <c r="K147" s="182"/>
      <c r="L147" s="187"/>
      <c r="M147" s="188"/>
      <c r="N147" s="189"/>
      <c r="O147" s="189"/>
      <c r="P147" s="190">
        <f>P148+P160+P189+P223+P242</f>
        <v>0</v>
      </c>
      <c r="Q147" s="189"/>
      <c r="R147" s="190">
        <f>R148+R160+R189+R223+R242</f>
        <v>0</v>
      </c>
      <c r="S147" s="189"/>
      <c r="T147" s="191">
        <f>T148+T160+T189+T223+T242</f>
        <v>0</v>
      </c>
      <c r="AR147" s="192" t="s">
        <v>81</v>
      </c>
      <c r="AT147" s="193" t="s">
        <v>72</v>
      </c>
      <c r="AU147" s="193" t="s">
        <v>73</v>
      </c>
      <c r="AY147" s="192" t="s">
        <v>139</v>
      </c>
      <c r="BK147" s="194">
        <f>BK148+BK160+BK189+BK223+BK242</f>
        <v>0</v>
      </c>
    </row>
    <row r="148" spans="1:65" s="12" customFormat="1" ht="22.9" customHeight="1">
      <c r="B148" s="181"/>
      <c r="C148" s="182"/>
      <c r="D148" s="183" t="s">
        <v>72</v>
      </c>
      <c r="E148" s="195" t="s">
        <v>140</v>
      </c>
      <c r="F148" s="195" t="s">
        <v>141</v>
      </c>
      <c r="G148" s="182"/>
      <c r="H148" s="182"/>
      <c r="I148" s="185"/>
      <c r="J148" s="196">
        <f>BK148</f>
        <v>0</v>
      </c>
      <c r="K148" s="182"/>
      <c r="L148" s="187"/>
      <c r="M148" s="188"/>
      <c r="N148" s="189"/>
      <c r="O148" s="189"/>
      <c r="P148" s="190">
        <f>SUM(P149:P159)</f>
        <v>0</v>
      </c>
      <c r="Q148" s="189"/>
      <c r="R148" s="190">
        <f>SUM(R149:R159)</f>
        <v>0</v>
      </c>
      <c r="S148" s="189"/>
      <c r="T148" s="191">
        <f>SUM(T149:T159)</f>
        <v>0</v>
      </c>
      <c r="AR148" s="192" t="s">
        <v>81</v>
      </c>
      <c r="AT148" s="193" t="s">
        <v>72</v>
      </c>
      <c r="AU148" s="193" t="s">
        <v>81</v>
      </c>
      <c r="AY148" s="192" t="s">
        <v>139</v>
      </c>
      <c r="BK148" s="194">
        <f>SUM(BK149:BK159)</f>
        <v>0</v>
      </c>
    </row>
    <row r="149" spans="1:65" s="2" customFormat="1" ht="24.2" customHeight="1">
      <c r="A149" s="34"/>
      <c r="B149" s="35"/>
      <c r="C149" s="197" t="s">
        <v>81</v>
      </c>
      <c r="D149" s="197" t="s">
        <v>142</v>
      </c>
      <c r="E149" s="198" t="s">
        <v>143</v>
      </c>
      <c r="F149" s="199" t="s">
        <v>144</v>
      </c>
      <c r="G149" s="200" t="s">
        <v>145</v>
      </c>
      <c r="H149" s="201">
        <v>9.9250000000000007</v>
      </c>
      <c r="I149" s="202"/>
      <c r="J149" s="203">
        <f>ROUND(I149*H149,2)</f>
        <v>0</v>
      </c>
      <c r="K149" s="204"/>
      <c r="L149" s="39"/>
      <c r="M149" s="205" t="s">
        <v>1</v>
      </c>
      <c r="N149" s="206" t="s">
        <v>38</v>
      </c>
      <c r="O149" s="71"/>
      <c r="P149" s="207">
        <f>O149*H149</f>
        <v>0</v>
      </c>
      <c r="Q149" s="207">
        <v>0</v>
      </c>
      <c r="R149" s="207">
        <f>Q149*H149</f>
        <v>0</v>
      </c>
      <c r="S149" s="207">
        <v>0</v>
      </c>
      <c r="T149" s="208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209" t="s">
        <v>146</v>
      </c>
      <c r="AT149" s="209" t="s">
        <v>142</v>
      </c>
      <c r="AU149" s="209" t="s">
        <v>83</v>
      </c>
      <c r="AY149" s="17" t="s">
        <v>139</v>
      </c>
      <c r="BE149" s="210">
        <f>IF(N149="základní",J149,0)</f>
        <v>0</v>
      </c>
      <c r="BF149" s="210">
        <f>IF(N149="snížená",J149,0)</f>
        <v>0</v>
      </c>
      <c r="BG149" s="210">
        <f>IF(N149="zákl. přenesená",J149,0)</f>
        <v>0</v>
      </c>
      <c r="BH149" s="210">
        <f>IF(N149="sníž. přenesená",J149,0)</f>
        <v>0</v>
      </c>
      <c r="BI149" s="210">
        <f>IF(N149="nulová",J149,0)</f>
        <v>0</v>
      </c>
      <c r="BJ149" s="17" t="s">
        <v>81</v>
      </c>
      <c r="BK149" s="210">
        <f>ROUND(I149*H149,2)</f>
        <v>0</v>
      </c>
      <c r="BL149" s="17" t="s">
        <v>146</v>
      </c>
      <c r="BM149" s="209" t="s">
        <v>83</v>
      </c>
    </row>
    <row r="150" spans="1:65" s="13" customFormat="1" ht="11.25">
      <c r="B150" s="211"/>
      <c r="C150" s="212"/>
      <c r="D150" s="213" t="s">
        <v>147</v>
      </c>
      <c r="E150" s="214" t="s">
        <v>1</v>
      </c>
      <c r="F150" s="215" t="s">
        <v>148</v>
      </c>
      <c r="G150" s="212"/>
      <c r="H150" s="214" t="s">
        <v>1</v>
      </c>
      <c r="I150" s="216"/>
      <c r="J150" s="212"/>
      <c r="K150" s="212"/>
      <c r="L150" s="217"/>
      <c r="M150" s="218"/>
      <c r="N150" s="219"/>
      <c r="O150" s="219"/>
      <c r="P150" s="219"/>
      <c r="Q150" s="219"/>
      <c r="R150" s="219"/>
      <c r="S150" s="219"/>
      <c r="T150" s="220"/>
      <c r="AT150" s="221" t="s">
        <v>147</v>
      </c>
      <c r="AU150" s="221" t="s">
        <v>83</v>
      </c>
      <c r="AV150" s="13" t="s">
        <v>81</v>
      </c>
      <c r="AW150" s="13" t="s">
        <v>30</v>
      </c>
      <c r="AX150" s="13" t="s">
        <v>73</v>
      </c>
      <c r="AY150" s="221" t="s">
        <v>139</v>
      </c>
    </row>
    <row r="151" spans="1:65" s="14" customFormat="1" ht="11.25">
      <c r="B151" s="222"/>
      <c r="C151" s="223"/>
      <c r="D151" s="213" t="s">
        <v>147</v>
      </c>
      <c r="E151" s="224" t="s">
        <v>1</v>
      </c>
      <c r="F151" s="225" t="s">
        <v>149</v>
      </c>
      <c r="G151" s="223"/>
      <c r="H151" s="226">
        <v>9.4250000000000007</v>
      </c>
      <c r="I151" s="227"/>
      <c r="J151" s="223"/>
      <c r="K151" s="223"/>
      <c r="L151" s="228"/>
      <c r="M151" s="229"/>
      <c r="N151" s="230"/>
      <c r="O151" s="230"/>
      <c r="P151" s="230"/>
      <c r="Q151" s="230"/>
      <c r="R151" s="230"/>
      <c r="S151" s="230"/>
      <c r="T151" s="231"/>
      <c r="AT151" s="232" t="s">
        <v>147</v>
      </c>
      <c r="AU151" s="232" t="s">
        <v>83</v>
      </c>
      <c r="AV151" s="14" t="s">
        <v>83</v>
      </c>
      <c r="AW151" s="14" t="s">
        <v>30</v>
      </c>
      <c r="AX151" s="14" t="s">
        <v>73</v>
      </c>
      <c r="AY151" s="232" t="s">
        <v>139</v>
      </c>
    </row>
    <row r="152" spans="1:65" s="14" customFormat="1" ht="11.25">
      <c r="B152" s="222"/>
      <c r="C152" s="223"/>
      <c r="D152" s="213" t="s">
        <v>147</v>
      </c>
      <c r="E152" s="224" t="s">
        <v>1</v>
      </c>
      <c r="F152" s="225" t="s">
        <v>150</v>
      </c>
      <c r="G152" s="223"/>
      <c r="H152" s="226">
        <v>0.5</v>
      </c>
      <c r="I152" s="227"/>
      <c r="J152" s="223"/>
      <c r="K152" s="223"/>
      <c r="L152" s="228"/>
      <c r="M152" s="229"/>
      <c r="N152" s="230"/>
      <c r="O152" s="230"/>
      <c r="P152" s="230"/>
      <c r="Q152" s="230"/>
      <c r="R152" s="230"/>
      <c r="S152" s="230"/>
      <c r="T152" s="231"/>
      <c r="AT152" s="232" t="s">
        <v>147</v>
      </c>
      <c r="AU152" s="232" t="s">
        <v>83</v>
      </c>
      <c r="AV152" s="14" t="s">
        <v>83</v>
      </c>
      <c r="AW152" s="14" t="s">
        <v>30</v>
      </c>
      <c r="AX152" s="14" t="s">
        <v>73</v>
      </c>
      <c r="AY152" s="232" t="s">
        <v>139</v>
      </c>
    </row>
    <row r="153" spans="1:65" s="15" customFormat="1" ht="11.25">
      <c r="B153" s="233"/>
      <c r="C153" s="234"/>
      <c r="D153" s="213" t="s">
        <v>147</v>
      </c>
      <c r="E153" s="235" t="s">
        <v>1</v>
      </c>
      <c r="F153" s="236" t="s">
        <v>151</v>
      </c>
      <c r="G153" s="234"/>
      <c r="H153" s="237">
        <v>9.9250000000000007</v>
      </c>
      <c r="I153" s="238"/>
      <c r="J153" s="234"/>
      <c r="K153" s="234"/>
      <c r="L153" s="239"/>
      <c r="M153" s="240"/>
      <c r="N153" s="241"/>
      <c r="O153" s="241"/>
      <c r="P153" s="241"/>
      <c r="Q153" s="241"/>
      <c r="R153" s="241"/>
      <c r="S153" s="241"/>
      <c r="T153" s="242"/>
      <c r="AT153" s="243" t="s">
        <v>147</v>
      </c>
      <c r="AU153" s="243" t="s">
        <v>83</v>
      </c>
      <c r="AV153" s="15" t="s">
        <v>146</v>
      </c>
      <c r="AW153" s="15" t="s">
        <v>30</v>
      </c>
      <c r="AX153" s="15" t="s">
        <v>81</v>
      </c>
      <c r="AY153" s="243" t="s">
        <v>139</v>
      </c>
    </row>
    <row r="154" spans="1:65" s="2" customFormat="1" ht="24.2" customHeight="1">
      <c r="A154" s="34"/>
      <c r="B154" s="35"/>
      <c r="C154" s="197" t="s">
        <v>83</v>
      </c>
      <c r="D154" s="197" t="s">
        <v>142</v>
      </c>
      <c r="E154" s="198" t="s">
        <v>152</v>
      </c>
      <c r="F154" s="199" t="s">
        <v>153</v>
      </c>
      <c r="G154" s="200" t="s">
        <v>154</v>
      </c>
      <c r="H154" s="201">
        <v>2.9</v>
      </c>
      <c r="I154" s="202"/>
      <c r="J154" s="203">
        <f>ROUND(I154*H154,2)</f>
        <v>0</v>
      </c>
      <c r="K154" s="204"/>
      <c r="L154" s="39"/>
      <c r="M154" s="205" t="s">
        <v>1</v>
      </c>
      <c r="N154" s="206" t="s">
        <v>38</v>
      </c>
      <c r="O154" s="71"/>
      <c r="P154" s="207">
        <f>O154*H154</f>
        <v>0</v>
      </c>
      <c r="Q154" s="207">
        <v>0</v>
      </c>
      <c r="R154" s="207">
        <f>Q154*H154</f>
        <v>0</v>
      </c>
      <c r="S154" s="207">
        <v>0</v>
      </c>
      <c r="T154" s="208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209" t="s">
        <v>146</v>
      </c>
      <c r="AT154" s="209" t="s">
        <v>142</v>
      </c>
      <c r="AU154" s="209" t="s">
        <v>83</v>
      </c>
      <c r="AY154" s="17" t="s">
        <v>139</v>
      </c>
      <c r="BE154" s="210">
        <f>IF(N154="základní",J154,0)</f>
        <v>0</v>
      </c>
      <c r="BF154" s="210">
        <f>IF(N154="snížená",J154,0)</f>
        <v>0</v>
      </c>
      <c r="BG154" s="210">
        <f>IF(N154="zákl. přenesená",J154,0)</f>
        <v>0</v>
      </c>
      <c r="BH154" s="210">
        <f>IF(N154="sníž. přenesená",J154,0)</f>
        <v>0</v>
      </c>
      <c r="BI154" s="210">
        <f>IF(N154="nulová",J154,0)</f>
        <v>0</v>
      </c>
      <c r="BJ154" s="17" t="s">
        <v>81</v>
      </c>
      <c r="BK154" s="210">
        <f>ROUND(I154*H154,2)</f>
        <v>0</v>
      </c>
      <c r="BL154" s="17" t="s">
        <v>146</v>
      </c>
      <c r="BM154" s="209" t="s">
        <v>146</v>
      </c>
    </row>
    <row r="155" spans="1:65" s="14" customFormat="1" ht="11.25">
      <c r="B155" s="222"/>
      <c r="C155" s="223"/>
      <c r="D155" s="213" t="s">
        <v>147</v>
      </c>
      <c r="E155" s="224" t="s">
        <v>1</v>
      </c>
      <c r="F155" s="225" t="s">
        <v>155</v>
      </c>
      <c r="G155" s="223"/>
      <c r="H155" s="226">
        <v>2.9</v>
      </c>
      <c r="I155" s="227"/>
      <c r="J155" s="223"/>
      <c r="K155" s="223"/>
      <c r="L155" s="228"/>
      <c r="M155" s="229"/>
      <c r="N155" s="230"/>
      <c r="O155" s="230"/>
      <c r="P155" s="230"/>
      <c r="Q155" s="230"/>
      <c r="R155" s="230"/>
      <c r="S155" s="230"/>
      <c r="T155" s="231"/>
      <c r="AT155" s="232" t="s">
        <v>147</v>
      </c>
      <c r="AU155" s="232" t="s">
        <v>83</v>
      </c>
      <c r="AV155" s="14" t="s">
        <v>83</v>
      </c>
      <c r="AW155" s="14" t="s">
        <v>30</v>
      </c>
      <c r="AX155" s="14" t="s">
        <v>73</v>
      </c>
      <c r="AY155" s="232" t="s">
        <v>139</v>
      </c>
    </row>
    <row r="156" spans="1:65" s="15" customFormat="1" ht="11.25">
      <c r="B156" s="233"/>
      <c r="C156" s="234"/>
      <c r="D156" s="213" t="s">
        <v>147</v>
      </c>
      <c r="E156" s="235" t="s">
        <v>1</v>
      </c>
      <c r="F156" s="236" t="s">
        <v>151</v>
      </c>
      <c r="G156" s="234"/>
      <c r="H156" s="237">
        <v>2.9</v>
      </c>
      <c r="I156" s="238"/>
      <c r="J156" s="234"/>
      <c r="K156" s="234"/>
      <c r="L156" s="239"/>
      <c r="M156" s="240"/>
      <c r="N156" s="241"/>
      <c r="O156" s="241"/>
      <c r="P156" s="241"/>
      <c r="Q156" s="241"/>
      <c r="R156" s="241"/>
      <c r="S156" s="241"/>
      <c r="T156" s="242"/>
      <c r="AT156" s="243" t="s">
        <v>147</v>
      </c>
      <c r="AU156" s="243" t="s">
        <v>83</v>
      </c>
      <c r="AV156" s="15" t="s">
        <v>146</v>
      </c>
      <c r="AW156" s="15" t="s">
        <v>30</v>
      </c>
      <c r="AX156" s="15" t="s">
        <v>81</v>
      </c>
      <c r="AY156" s="243" t="s">
        <v>139</v>
      </c>
    </row>
    <row r="157" spans="1:65" s="2" customFormat="1" ht="24.2" customHeight="1">
      <c r="A157" s="34"/>
      <c r="B157" s="35"/>
      <c r="C157" s="197" t="s">
        <v>140</v>
      </c>
      <c r="D157" s="197" t="s">
        <v>142</v>
      </c>
      <c r="E157" s="198" t="s">
        <v>156</v>
      </c>
      <c r="F157" s="199" t="s">
        <v>157</v>
      </c>
      <c r="G157" s="200" t="s">
        <v>154</v>
      </c>
      <c r="H157" s="201">
        <v>6.6</v>
      </c>
      <c r="I157" s="202"/>
      <c r="J157" s="203">
        <f>ROUND(I157*H157,2)</f>
        <v>0</v>
      </c>
      <c r="K157" s="204"/>
      <c r="L157" s="39"/>
      <c r="M157" s="205" t="s">
        <v>1</v>
      </c>
      <c r="N157" s="206" t="s">
        <v>38</v>
      </c>
      <c r="O157" s="71"/>
      <c r="P157" s="207">
        <f>O157*H157</f>
        <v>0</v>
      </c>
      <c r="Q157" s="207">
        <v>0</v>
      </c>
      <c r="R157" s="207">
        <f>Q157*H157</f>
        <v>0</v>
      </c>
      <c r="S157" s="207">
        <v>0</v>
      </c>
      <c r="T157" s="208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209" t="s">
        <v>146</v>
      </c>
      <c r="AT157" s="209" t="s">
        <v>142</v>
      </c>
      <c r="AU157" s="209" t="s">
        <v>83</v>
      </c>
      <c r="AY157" s="17" t="s">
        <v>139</v>
      </c>
      <c r="BE157" s="210">
        <f>IF(N157="základní",J157,0)</f>
        <v>0</v>
      </c>
      <c r="BF157" s="210">
        <f>IF(N157="snížená",J157,0)</f>
        <v>0</v>
      </c>
      <c r="BG157" s="210">
        <f>IF(N157="zákl. přenesená",J157,0)</f>
        <v>0</v>
      </c>
      <c r="BH157" s="210">
        <f>IF(N157="sníž. přenesená",J157,0)</f>
        <v>0</v>
      </c>
      <c r="BI157" s="210">
        <f>IF(N157="nulová",J157,0)</f>
        <v>0</v>
      </c>
      <c r="BJ157" s="17" t="s">
        <v>81</v>
      </c>
      <c r="BK157" s="210">
        <f>ROUND(I157*H157,2)</f>
        <v>0</v>
      </c>
      <c r="BL157" s="17" t="s">
        <v>146</v>
      </c>
      <c r="BM157" s="209" t="s">
        <v>158</v>
      </c>
    </row>
    <row r="158" spans="1:65" s="14" customFormat="1" ht="11.25">
      <c r="B158" s="222"/>
      <c r="C158" s="223"/>
      <c r="D158" s="213" t="s">
        <v>147</v>
      </c>
      <c r="E158" s="224" t="s">
        <v>1</v>
      </c>
      <c r="F158" s="225" t="s">
        <v>159</v>
      </c>
      <c r="G158" s="223"/>
      <c r="H158" s="226">
        <v>6.6</v>
      </c>
      <c r="I158" s="227"/>
      <c r="J158" s="223"/>
      <c r="K158" s="223"/>
      <c r="L158" s="228"/>
      <c r="M158" s="229"/>
      <c r="N158" s="230"/>
      <c r="O158" s="230"/>
      <c r="P158" s="230"/>
      <c r="Q158" s="230"/>
      <c r="R158" s="230"/>
      <c r="S158" s="230"/>
      <c r="T158" s="231"/>
      <c r="AT158" s="232" t="s">
        <v>147</v>
      </c>
      <c r="AU158" s="232" t="s">
        <v>83</v>
      </c>
      <c r="AV158" s="14" t="s">
        <v>83</v>
      </c>
      <c r="AW158" s="14" t="s">
        <v>30</v>
      </c>
      <c r="AX158" s="14" t="s">
        <v>73</v>
      </c>
      <c r="AY158" s="232" t="s">
        <v>139</v>
      </c>
    </row>
    <row r="159" spans="1:65" s="15" customFormat="1" ht="11.25">
      <c r="B159" s="233"/>
      <c r="C159" s="234"/>
      <c r="D159" s="213" t="s">
        <v>147</v>
      </c>
      <c r="E159" s="235" t="s">
        <v>1</v>
      </c>
      <c r="F159" s="236" t="s">
        <v>151</v>
      </c>
      <c r="G159" s="234"/>
      <c r="H159" s="237">
        <v>6.6</v>
      </c>
      <c r="I159" s="238"/>
      <c r="J159" s="234"/>
      <c r="K159" s="234"/>
      <c r="L159" s="239"/>
      <c r="M159" s="240"/>
      <c r="N159" s="241"/>
      <c r="O159" s="241"/>
      <c r="P159" s="241"/>
      <c r="Q159" s="241"/>
      <c r="R159" s="241"/>
      <c r="S159" s="241"/>
      <c r="T159" s="242"/>
      <c r="AT159" s="243" t="s">
        <v>147</v>
      </c>
      <c r="AU159" s="243" t="s">
        <v>83</v>
      </c>
      <c r="AV159" s="15" t="s">
        <v>146</v>
      </c>
      <c r="AW159" s="15" t="s">
        <v>30</v>
      </c>
      <c r="AX159" s="15" t="s">
        <v>81</v>
      </c>
      <c r="AY159" s="243" t="s">
        <v>139</v>
      </c>
    </row>
    <row r="160" spans="1:65" s="12" customFormat="1" ht="22.9" customHeight="1">
      <c r="B160" s="181"/>
      <c r="C160" s="182"/>
      <c r="D160" s="183" t="s">
        <v>72</v>
      </c>
      <c r="E160" s="195" t="s">
        <v>158</v>
      </c>
      <c r="F160" s="195" t="s">
        <v>160</v>
      </c>
      <c r="G160" s="182"/>
      <c r="H160" s="182"/>
      <c r="I160" s="185"/>
      <c r="J160" s="196">
        <f>BK160</f>
        <v>0</v>
      </c>
      <c r="K160" s="182"/>
      <c r="L160" s="187"/>
      <c r="M160" s="188"/>
      <c r="N160" s="189"/>
      <c r="O160" s="189"/>
      <c r="P160" s="190">
        <f>SUM(P161:P188)</f>
        <v>0</v>
      </c>
      <c r="Q160" s="189"/>
      <c r="R160" s="190">
        <f>SUM(R161:R188)</f>
        <v>0</v>
      </c>
      <c r="S160" s="189"/>
      <c r="T160" s="191">
        <f>SUM(T161:T188)</f>
        <v>0</v>
      </c>
      <c r="AR160" s="192" t="s">
        <v>81</v>
      </c>
      <c r="AT160" s="193" t="s">
        <v>72</v>
      </c>
      <c r="AU160" s="193" t="s">
        <v>81</v>
      </c>
      <c r="AY160" s="192" t="s">
        <v>139</v>
      </c>
      <c r="BK160" s="194">
        <f>SUM(BK161:BK188)</f>
        <v>0</v>
      </c>
    </row>
    <row r="161" spans="1:65" s="2" customFormat="1" ht="21.75" customHeight="1">
      <c r="A161" s="34"/>
      <c r="B161" s="35"/>
      <c r="C161" s="197" t="s">
        <v>146</v>
      </c>
      <c r="D161" s="197" t="s">
        <v>142</v>
      </c>
      <c r="E161" s="198" t="s">
        <v>161</v>
      </c>
      <c r="F161" s="199" t="s">
        <v>162</v>
      </c>
      <c r="G161" s="200" t="s">
        <v>145</v>
      </c>
      <c r="H161" s="201">
        <v>2</v>
      </c>
      <c r="I161" s="202"/>
      <c r="J161" s="203">
        <f>ROUND(I161*H161,2)</f>
        <v>0</v>
      </c>
      <c r="K161" s="204"/>
      <c r="L161" s="39"/>
      <c r="M161" s="205" t="s">
        <v>1</v>
      </c>
      <c r="N161" s="206" t="s">
        <v>38</v>
      </c>
      <c r="O161" s="71"/>
      <c r="P161" s="207">
        <f>O161*H161</f>
        <v>0</v>
      </c>
      <c r="Q161" s="207">
        <v>0</v>
      </c>
      <c r="R161" s="207">
        <f>Q161*H161</f>
        <v>0</v>
      </c>
      <c r="S161" s="207">
        <v>0</v>
      </c>
      <c r="T161" s="208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209" t="s">
        <v>146</v>
      </c>
      <c r="AT161" s="209" t="s">
        <v>142</v>
      </c>
      <c r="AU161" s="209" t="s">
        <v>83</v>
      </c>
      <c r="AY161" s="17" t="s">
        <v>139</v>
      </c>
      <c r="BE161" s="210">
        <f>IF(N161="základní",J161,0)</f>
        <v>0</v>
      </c>
      <c r="BF161" s="210">
        <f>IF(N161="snížená",J161,0)</f>
        <v>0</v>
      </c>
      <c r="BG161" s="210">
        <f>IF(N161="zákl. přenesená",J161,0)</f>
        <v>0</v>
      </c>
      <c r="BH161" s="210">
        <f>IF(N161="sníž. přenesená",J161,0)</f>
        <v>0</v>
      </c>
      <c r="BI161" s="210">
        <f>IF(N161="nulová",J161,0)</f>
        <v>0</v>
      </c>
      <c r="BJ161" s="17" t="s">
        <v>81</v>
      </c>
      <c r="BK161" s="210">
        <f>ROUND(I161*H161,2)</f>
        <v>0</v>
      </c>
      <c r="BL161" s="17" t="s">
        <v>146</v>
      </c>
      <c r="BM161" s="209" t="s">
        <v>163</v>
      </c>
    </row>
    <row r="162" spans="1:65" s="14" customFormat="1" ht="11.25">
      <c r="B162" s="222"/>
      <c r="C162" s="223"/>
      <c r="D162" s="213" t="s">
        <v>147</v>
      </c>
      <c r="E162" s="224" t="s">
        <v>1</v>
      </c>
      <c r="F162" s="225" t="s">
        <v>164</v>
      </c>
      <c r="G162" s="223"/>
      <c r="H162" s="226">
        <v>2</v>
      </c>
      <c r="I162" s="227"/>
      <c r="J162" s="223"/>
      <c r="K162" s="223"/>
      <c r="L162" s="228"/>
      <c r="M162" s="229"/>
      <c r="N162" s="230"/>
      <c r="O162" s="230"/>
      <c r="P162" s="230"/>
      <c r="Q162" s="230"/>
      <c r="R162" s="230"/>
      <c r="S162" s="230"/>
      <c r="T162" s="231"/>
      <c r="AT162" s="232" t="s">
        <v>147</v>
      </c>
      <c r="AU162" s="232" t="s">
        <v>83</v>
      </c>
      <c r="AV162" s="14" t="s">
        <v>83</v>
      </c>
      <c r="AW162" s="14" t="s">
        <v>30</v>
      </c>
      <c r="AX162" s="14" t="s">
        <v>73</v>
      </c>
      <c r="AY162" s="232" t="s">
        <v>139</v>
      </c>
    </row>
    <row r="163" spans="1:65" s="15" customFormat="1" ht="11.25">
      <c r="B163" s="233"/>
      <c r="C163" s="234"/>
      <c r="D163" s="213" t="s">
        <v>147</v>
      </c>
      <c r="E163" s="235" t="s">
        <v>1</v>
      </c>
      <c r="F163" s="236" t="s">
        <v>151</v>
      </c>
      <c r="G163" s="234"/>
      <c r="H163" s="237">
        <v>2</v>
      </c>
      <c r="I163" s="238"/>
      <c r="J163" s="234"/>
      <c r="K163" s="234"/>
      <c r="L163" s="239"/>
      <c r="M163" s="240"/>
      <c r="N163" s="241"/>
      <c r="O163" s="241"/>
      <c r="P163" s="241"/>
      <c r="Q163" s="241"/>
      <c r="R163" s="241"/>
      <c r="S163" s="241"/>
      <c r="T163" s="242"/>
      <c r="AT163" s="243" t="s">
        <v>147</v>
      </c>
      <c r="AU163" s="243" t="s">
        <v>83</v>
      </c>
      <c r="AV163" s="15" t="s">
        <v>146</v>
      </c>
      <c r="AW163" s="15" t="s">
        <v>30</v>
      </c>
      <c r="AX163" s="15" t="s">
        <v>81</v>
      </c>
      <c r="AY163" s="243" t="s">
        <v>139</v>
      </c>
    </row>
    <row r="164" spans="1:65" s="2" customFormat="1" ht="24.2" customHeight="1">
      <c r="A164" s="34"/>
      <c r="B164" s="35"/>
      <c r="C164" s="197" t="s">
        <v>165</v>
      </c>
      <c r="D164" s="197" t="s">
        <v>142</v>
      </c>
      <c r="E164" s="198" t="s">
        <v>166</v>
      </c>
      <c r="F164" s="199" t="s">
        <v>167</v>
      </c>
      <c r="G164" s="200" t="s">
        <v>145</v>
      </c>
      <c r="H164" s="201">
        <v>216.35</v>
      </c>
      <c r="I164" s="202"/>
      <c r="J164" s="203">
        <f>ROUND(I164*H164,2)</f>
        <v>0</v>
      </c>
      <c r="K164" s="204"/>
      <c r="L164" s="39"/>
      <c r="M164" s="205" t="s">
        <v>1</v>
      </c>
      <c r="N164" s="206" t="s">
        <v>38</v>
      </c>
      <c r="O164" s="71"/>
      <c r="P164" s="207">
        <f>O164*H164</f>
        <v>0</v>
      </c>
      <c r="Q164" s="207">
        <v>0</v>
      </c>
      <c r="R164" s="207">
        <f>Q164*H164</f>
        <v>0</v>
      </c>
      <c r="S164" s="207">
        <v>0</v>
      </c>
      <c r="T164" s="208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209" t="s">
        <v>146</v>
      </c>
      <c r="AT164" s="209" t="s">
        <v>142</v>
      </c>
      <c r="AU164" s="209" t="s">
        <v>83</v>
      </c>
      <c r="AY164" s="17" t="s">
        <v>139</v>
      </c>
      <c r="BE164" s="210">
        <f>IF(N164="základní",J164,0)</f>
        <v>0</v>
      </c>
      <c r="BF164" s="210">
        <f>IF(N164="snížená",J164,0)</f>
        <v>0</v>
      </c>
      <c r="BG164" s="210">
        <f>IF(N164="zákl. přenesená",J164,0)</f>
        <v>0</v>
      </c>
      <c r="BH164" s="210">
        <f>IF(N164="sníž. přenesená",J164,0)</f>
        <v>0</v>
      </c>
      <c r="BI164" s="210">
        <f>IF(N164="nulová",J164,0)</f>
        <v>0</v>
      </c>
      <c r="BJ164" s="17" t="s">
        <v>81</v>
      </c>
      <c r="BK164" s="210">
        <f>ROUND(I164*H164,2)</f>
        <v>0</v>
      </c>
      <c r="BL164" s="17" t="s">
        <v>146</v>
      </c>
      <c r="BM164" s="209" t="s">
        <v>168</v>
      </c>
    </row>
    <row r="165" spans="1:65" s="2" customFormat="1" ht="21.75" customHeight="1">
      <c r="A165" s="34"/>
      <c r="B165" s="35"/>
      <c r="C165" s="197" t="s">
        <v>169</v>
      </c>
      <c r="D165" s="197" t="s">
        <v>142</v>
      </c>
      <c r="E165" s="198" t="s">
        <v>170</v>
      </c>
      <c r="F165" s="199" t="s">
        <v>171</v>
      </c>
      <c r="G165" s="200" t="s">
        <v>145</v>
      </c>
      <c r="H165" s="201">
        <v>3.3</v>
      </c>
      <c r="I165" s="202"/>
      <c r="J165" s="203">
        <f>ROUND(I165*H165,2)</f>
        <v>0</v>
      </c>
      <c r="K165" s="204"/>
      <c r="L165" s="39"/>
      <c r="M165" s="205" t="s">
        <v>1</v>
      </c>
      <c r="N165" s="206" t="s">
        <v>38</v>
      </c>
      <c r="O165" s="71"/>
      <c r="P165" s="207">
        <f>O165*H165</f>
        <v>0</v>
      </c>
      <c r="Q165" s="207">
        <v>0</v>
      </c>
      <c r="R165" s="207">
        <f>Q165*H165</f>
        <v>0</v>
      </c>
      <c r="S165" s="207">
        <v>0</v>
      </c>
      <c r="T165" s="208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209" t="s">
        <v>146</v>
      </c>
      <c r="AT165" s="209" t="s">
        <v>142</v>
      </c>
      <c r="AU165" s="209" t="s">
        <v>83</v>
      </c>
      <c r="AY165" s="17" t="s">
        <v>139</v>
      </c>
      <c r="BE165" s="210">
        <f>IF(N165="základní",J165,0)</f>
        <v>0</v>
      </c>
      <c r="BF165" s="210">
        <f>IF(N165="snížená",J165,0)</f>
        <v>0</v>
      </c>
      <c r="BG165" s="210">
        <f>IF(N165="zákl. přenesená",J165,0)</f>
        <v>0</v>
      </c>
      <c r="BH165" s="210">
        <f>IF(N165="sníž. přenesená",J165,0)</f>
        <v>0</v>
      </c>
      <c r="BI165" s="210">
        <f>IF(N165="nulová",J165,0)</f>
        <v>0</v>
      </c>
      <c r="BJ165" s="17" t="s">
        <v>81</v>
      </c>
      <c r="BK165" s="210">
        <f>ROUND(I165*H165,2)</f>
        <v>0</v>
      </c>
      <c r="BL165" s="17" t="s">
        <v>146</v>
      </c>
      <c r="BM165" s="209" t="s">
        <v>8</v>
      </c>
    </row>
    <row r="166" spans="1:65" s="14" customFormat="1" ht="11.25">
      <c r="B166" s="222"/>
      <c r="C166" s="223"/>
      <c r="D166" s="213" t="s">
        <v>147</v>
      </c>
      <c r="E166" s="224" t="s">
        <v>1</v>
      </c>
      <c r="F166" s="225" t="s">
        <v>172</v>
      </c>
      <c r="G166" s="223"/>
      <c r="H166" s="226">
        <v>3.3</v>
      </c>
      <c r="I166" s="227"/>
      <c r="J166" s="223"/>
      <c r="K166" s="223"/>
      <c r="L166" s="228"/>
      <c r="M166" s="229"/>
      <c r="N166" s="230"/>
      <c r="O166" s="230"/>
      <c r="P166" s="230"/>
      <c r="Q166" s="230"/>
      <c r="R166" s="230"/>
      <c r="S166" s="230"/>
      <c r="T166" s="231"/>
      <c r="AT166" s="232" t="s">
        <v>147</v>
      </c>
      <c r="AU166" s="232" t="s">
        <v>83</v>
      </c>
      <c r="AV166" s="14" t="s">
        <v>83</v>
      </c>
      <c r="AW166" s="14" t="s">
        <v>30</v>
      </c>
      <c r="AX166" s="14" t="s">
        <v>73</v>
      </c>
      <c r="AY166" s="232" t="s">
        <v>139</v>
      </c>
    </row>
    <row r="167" spans="1:65" s="15" customFormat="1" ht="11.25">
      <c r="B167" s="233"/>
      <c r="C167" s="234"/>
      <c r="D167" s="213" t="s">
        <v>147</v>
      </c>
      <c r="E167" s="235" t="s">
        <v>1</v>
      </c>
      <c r="F167" s="236" t="s">
        <v>151</v>
      </c>
      <c r="G167" s="234"/>
      <c r="H167" s="237">
        <v>3.3</v>
      </c>
      <c r="I167" s="238"/>
      <c r="J167" s="234"/>
      <c r="K167" s="234"/>
      <c r="L167" s="239"/>
      <c r="M167" s="240"/>
      <c r="N167" s="241"/>
      <c r="O167" s="241"/>
      <c r="P167" s="241"/>
      <c r="Q167" s="241"/>
      <c r="R167" s="241"/>
      <c r="S167" s="241"/>
      <c r="T167" s="242"/>
      <c r="AT167" s="243" t="s">
        <v>147</v>
      </c>
      <c r="AU167" s="243" t="s">
        <v>83</v>
      </c>
      <c r="AV167" s="15" t="s">
        <v>146</v>
      </c>
      <c r="AW167" s="15" t="s">
        <v>30</v>
      </c>
      <c r="AX167" s="15" t="s">
        <v>81</v>
      </c>
      <c r="AY167" s="243" t="s">
        <v>139</v>
      </c>
    </row>
    <row r="168" spans="1:65" s="2" customFormat="1" ht="24.2" customHeight="1">
      <c r="A168" s="34"/>
      <c r="B168" s="35"/>
      <c r="C168" s="197" t="s">
        <v>158</v>
      </c>
      <c r="D168" s="197" t="s">
        <v>142</v>
      </c>
      <c r="E168" s="198" t="s">
        <v>173</v>
      </c>
      <c r="F168" s="199" t="s">
        <v>174</v>
      </c>
      <c r="G168" s="200" t="s">
        <v>145</v>
      </c>
      <c r="H168" s="201">
        <v>216.35</v>
      </c>
      <c r="I168" s="202"/>
      <c r="J168" s="203">
        <f>ROUND(I168*H168,2)</f>
        <v>0</v>
      </c>
      <c r="K168" s="204"/>
      <c r="L168" s="39"/>
      <c r="M168" s="205" t="s">
        <v>1</v>
      </c>
      <c r="N168" s="206" t="s">
        <v>38</v>
      </c>
      <c r="O168" s="71"/>
      <c r="P168" s="207">
        <f>O168*H168</f>
        <v>0</v>
      </c>
      <c r="Q168" s="207">
        <v>0</v>
      </c>
      <c r="R168" s="207">
        <f>Q168*H168</f>
        <v>0</v>
      </c>
      <c r="S168" s="207">
        <v>0</v>
      </c>
      <c r="T168" s="208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209" t="s">
        <v>146</v>
      </c>
      <c r="AT168" s="209" t="s">
        <v>142</v>
      </c>
      <c r="AU168" s="209" t="s">
        <v>83</v>
      </c>
      <c r="AY168" s="17" t="s">
        <v>139</v>
      </c>
      <c r="BE168" s="210">
        <f>IF(N168="základní",J168,0)</f>
        <v>0</v>
      </c>
      <c r="BF168" s="210">
        <f>IF(N168="snížená",J168,0)</f>
        <v>0</v>
      </c>
      <c r="BG168" s="210">
        <f>IF(N168="zákl. přenesená",J168,0)</f>
        <v>0</v>
      </c>
      <c r="BH168" s="210">
        <f>IF(N168="sníž. přenesená",J168,0)</f>
        <v>0</v>
      </c>
      <c r="BI168" s="210">
        <f>IF(N168="nulová",J168,0)</f>
        <v>0</v>
      </c>
      <c r="BJ168" s="17" t="s">
        <v>81</v>
      </c>
      <c r="BK168" s="210">
        <f>ROUND(I168*H168,2)</f>
        <v>0</v>
      </c>
      <c r="BL168" s="17" t="s">
        <v>146</v>
      </c>
      <c r="BM168" s="209" t="s">
        <v>175</v>
      </c>
    </row>
    <row r="169" spans="1:65" s="2" customFormat="1" ht="24.2" customHeight="1">
      <c r="A169" s="34"/>
      <c r="B169" s="35"/>
      <c r="C169" s="197" t="s">
        <v>163</v>
      </c>
      <c r="D169" s="197" t="s">
        <v>142</v>
      </c>
      <c r="E169" s="198" t="s">
        <v>176</v>
      </c>
      <c r="F169" s="199" t="s">
        <v>177</v>
      </c>
      <c r="G169" s="200" t="s">
        <v>145</v>
      </c>
      <c r="H169" s="201">
        <v>216.35</v>
      </c>
      <c r="I169" s="202"/>
      <c r="J169" s="203">
        <f>ROUND(I169*H169,2)</f>
        <v>0</v>
      </c>
      <c r="K169" s="204"/>
      <c r="L169" s="39"/>
      <c r="M169" s="205" t="s">
        <v>1</v>
      </c>
      <c r="N169" s="206" t="s">
        <v>38</v>
      </c>
      <c r="O169" s="71"/>
      <c r="P169" s="207">
        <f>O169*H169</f>
        <v>0</v>
      </c>
      <c r="Q169" s="207">
        <v>0</v>
      </c>
      <c r="R169" s="207">
        <f>Q169*H169</f>
        <v>0</v>
      </c>
      <c r="S169" s="207">
        <v>0</v>
      </c>
      <c r="T169" s="208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209" t="s">
        <v>146</v>
      </c>
      <c r="AT169" s="209" t="s">
        <v>142</v>
      </c>
      <c r="AU169" s="209" t="s">
        <v>83</v>
      </c>
      <c r="AY169" s="17" t="s">
        <v>139</v>
      </c>
      <c r="BE169" s="210">
        <f>IF(N169="základní",J169,0)</f>
        <v>0</v>
      </c>
      <c r="BF169" s="210">
        <f>IF(N169="snížená",J169,0)</f>
        <v>0</v>
      </c>
      <c r="BG169" s="210">
        <f>IF(N169="zákl. přenesená",J169,0)</f>
        <v>0</v>
      </c>
      <c r="BH169" s="210">
        <f>IF(N169="sníž. přenesená",J169,0)</f>
        <v>0</v>
      </c>
      <c r="BI169" s="210">
        <f>IF(N169="nulová",J169,0)</f>
        <v>0</v>
      </c>
      <c r="BJ169" s="17" t="s">
        <v>81</v>
      </c>
      <c r="BK169" s="210">
        <f>ROUND(I169*H169,2)</f>
        <v>0</v>
      </c>
      <c r="BL169" s="17" t="s">
        <v>146</v>
      </c>
      <c r="BM169" s="209" t="s">
        <v>178</v>
      </c>
    </row>
    <row r="170" spans="1:65" s="2" customFormat="1" ht="24.2" customHeight="1">
      <c r="A170" s="34"/>
      <c r="B170" s="35"/>
      <c r="C170" s="197" t="s">
        <v>179</v>
      </c>
      <c r="D170" s="197" t="s">
        <v>142</v>
      </c>
      <c r="E170" s="198" t="s">
        <v>180</v>
      </c>
      <c r="F170" s="199" t="s">
        <v>181</v>
      </c>
      <c r="G170" s="200" t="s">
        <v>182</v>
      </c>
      <c r="H170" s="201">
        <v>4</v>
      </c>
      <c r="I170" s="202"/>
      <c r="J170" s="203">
        <f>ROUND(I170*H170,2)</f>
        <v>0</v>
      </c>
      <c r="K170" s="204"/>
      <c r="L170" s="39"/>
      <c r="M170" s="205" t="s">
        <v>1</v>
      </c>
      <c r="N170" s="206" t="s">
        <v>38</v>
      </c>
      <c r="O170" s="71"/>
      <c r="P170" s="207">
        <f>O170*H170</f>
        <v>0</v>
      </c>
      <c r="Q170" s="207">
        <v>0</v>
      </c>
      <c r="R170" s="207">
        <f>Q170*H170</f>
        <v>0</v>
      </c>
      <c r="S170" s="207">
        <v>0</v>
      </c>
      <c r="T170" s="208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209" t="s">
        <v>146</v>
      </c>
      <c r="AT170" s="209" t="s">
        <v>142</v>
      </c>
      <c r="AU170" s="209" t="s">
        <v>83</v>
      </c>
      <c r="AY170" s="17" t="s">
        <v>139</v>
      </c>
      <c r="BE170" s="210">
        <f>IF(N170="základní",J170,0)</f>
        <v>0</v>
      </c>
      <c r="BF170" s="210">
        <f>IF(N170="snížená",J170,0)</f>
        <v>0</v>
      </c>
      <c r="BG170" s="210">
        <f>IF(N170="zákl. přenesená",J170,0)</f>
        <v>0</v>
      </c>
      <c r="BH170" s="210">
        <f>IF(N170="sníž. přenesená",J170,0)</f>
        <v>0</v>
      </c>
      <c r="BI170" s="210">
        <f>IF(N170="nulová",J170,0)</f>
        <v>0</v>
      </c>
      <c r="BJ170" s="17" t="s">
        <v>81</v>
      </c>
      <c r="BK170" s="210">
        <f>ROUND(I170*H170,2)</f>
        <v>0</v>
      </c>
      <c r="BL170" s="17" t="s">
        <v>146</v>
      </c>
      <c r="BM170" s="209" t="s">
        <v>183</v>
      </c>
    </row>
    <row r="171" spans="1:65" s="2" customFormat="1" ht="24.2" customHeight="1">
      <c r="A171" s="34"/>
      <c r="B171" s="35"/>
      <c r="C171" s="197" t="s">
        <v>168</v>
      </c>
      <c r="D171" s="197" t="s">
        <v>142</v>
      </c>
      <c r="E171" s="198" t="s">
        <v>184</v>
      </c>
      <c r="F171" s="199" t="s">
        <v>185</v>
      </c>
      <c r="G171" s="200" t="s">
        <v>145</v>
      </c>
      <c r="H171" s="201">
        <v>8.6</v>
      </c>
      <c r="I171" s="202"/>
      <c r="J171" s="203">
        <f>ROUND(I171*H171,2)</f>
        <v>0</v>
      </c>
      <c r="K171" s="204"/>
      <c r="L171" s="39"/>
      <c r="M171" s="205" t="s">
        <v>1</v>
      </c>
      <c r="N171" s="206" t="s">
        <v>38</v>
      </c>
      <c r="O171" s="71"/>
      <c r="P171" s="207">
        <f>O171*H171</f>
        <v>0</v>
      </c>
      <c r="Q171" s="207">
        <v>0</v>
      </c>
      <c r="R171" s="207">
        <f>Q171*H171</f>
        <v>0</v>
      </c>
      <c r="S171" s="207">
        <v>0</v>
      </c>
      <c r="T171" s="208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209" t="s">
        <v>146</v>
      </c>
      <c r="AT171" s="209" t="s">
        <v>142</v>
      </c>
      <c r="AU171" s="209" t="s">
        <v>83</v>
      </c>
      <c r="AY171" s="17" t="s">
        <v>139</v>
      </c>
      <c r="BE171" s="210">
        <f>IF(N171="základní",J171,0)</f>
        <v>0</v>
      </c>
      <c r="BF171" s="210">
        <f>IF(N171="snížená",J171,0)</f>
        <v>0</v>
      </c>
      <c r="BG171" s="210">
        <f>IF(N171="zákl. přenesená",J171,0)</f>
        <v>0</v>
      </c>
      <c r="BH171" s="210">
        <f>IF(N171="sníž. přenesená",J171,0)</f>
        <v>0</v>
      </c>
      <c r="BI171" s="210">
        <f>IF(N171="nulová",J171,0)</f>
        <v>0</v>
      </c>
      <c r="BJ171" s="17" t="s">
        <v>81</v>
      </c>
      <c r="BK171" s="210">
        <f>ROUND(I171*H171,2)</f>
        <v>0</v>
      </c>
      <c r="BL171" s="17" t="s">
        <v>146</v>
      </c>
      <c r="BM171" s="209" t="s">
        <v>186</v>
      </c>
    </row>
    <row r="172" spans="1:65" s="14" customFormat="1" ht="11.25">
      <c r="B172" s="222"/>
      <c r="C172" s="223"/>
      <c r="D172" s="213" t="s">
        <v>147</v>
      </c>
      <c r="E172" s="224" t="s">
        <v>1</v>
      </c>
      <c r="F172" s="225" t="s">
        <v>187</v>
      </c>
      <c r="G172" s="223"/>
      <c r="H172" s="226">
        <v>3.6</v>
      </c>
      <c r="I172" s="227"/>
      <c r="J172" s="223"/>
      <c r="K172" s="223"/>
      <c r="L172" s="228"/>
      <c r="M172" s="229"/>
      <c r="N172" s="230"/>
      <c r="O172" s="230"/>
      <c r="P172" s="230"/>
      <c r="Q172" s="230"/>
      <c r="R172" s="230"/>
      <c r="S172" s="230"/>
      <c r="T172" s="231"/>
      <c r="AT172" s="232" t="s">
        <v>147</v>
      </c>
      <c r="AU172" s="232" t="s">
        <v>83</v>
      </c>
      <c r="AV172" s="14" t="s">
        <v>83</v>
      </c>
      <c r="AW172" s="14" t="s">
        <v>30</v>
      </c>
      <c r="AX172" s="14" t="s">
        <v>73</v>
      </c>
      <c r="AY172" s="232" t="s">
        <v>139</v>
      </c>
    </row>
    <row r="173" spans="1:65" s="14" customFormat="1" ht="11.25">
      <c r="B173" s="222"/>
      <c r="C173" s="223"/>
      <c r="D173" s="213" t="s">
        <v>147</v>
      </c>
      <c r="E173" s="224" t="s">
        <v>1</v>
      </c>
      <c r="F173" s="225" t="s">
        <v>188</v>
      </c>
      <c r="G173" s="223"/>
      <c r="H173" s="226">
        <v>5</v>
      </c>
      <c r="I173" s="227"/>
      <c r="J173" s="223"/>
      <c r="K173" s="223"/>
      <c r="L173" s="228"/>
      <c r="M173" s="229"/>
      <c r="N173" s="230"/>
      <c r="O173" s="230"/>
      <c r="P173" s="230"/>
      <c r="Q173" s="230"/>
      <c r="R173" s="230"/>
      <c r="S173" s="230"/>
      <c r="T173" s="231"/>
      <c r="AT173" s="232" t="s">
        <v>147</v>
      </c>
      <c r="AU173" s="232" t="s">
        <v>83</v>
      </c>
      <c r="AV173" s="14" t="s">
        <v>83</v>
      </c>
      <c r="AW173" s="14" t="s">
        <v>30</v>
      </c>
      <c r="AX173" s="14" t="s">
        <v>73</v>
      </c>
      <c r="AY173" s="232" t="s">
        <v>139</v>
      </c>
    </row>
    <row r="174" spans="1:65" s="15" customFormat="1" ht="11.25">
      <c r="B174" s="233"/>
      <c r="C174" s="234"/>
      <c r="D174" s="213" t="s">
        <v>147</v>
      </c>
      <c r="E174" s="235" t="s">
        <v>1</v>
      </c>
      <c r="F174" s="236" t="s">
        <v>151</v>
      </c>
      <c r="G174" s="234"/>
      <c r="H174" s="237">
        <v>8.6</v>
      </c>
      <c r="I174" s="238"/>
      <c r="J174" s="234"/>
      <c r="K174" s="234"/>
      <c r="L174" s="239"/>
      <c r="M174" s="240"/>
      <c r="N174" s="241"/>
      <c r="O174" s="241"/>
      <c r="P174" s="241"/>
      <c r="Q174" s="241"/>
      <c r="R174" s="241"/>
      <c r="S174" s="241"/>
      <c r="T174" s="242"/>
      <c r="AT174" s="243" t="s">
        <v>147</v>
      </c>
      <c r="AU174" s="243" t="s">
        <v>83</v>
      </c>
      <c r="AV174" s="15" t="s">
        <v>146</v>
      </c>
      <c r="AW174" s="15" t="s">
        <v>30</v>
      </c>
      <c r="AX174" s="15" t="s">
        <v>81</v>
      </c>
      <c r="AY174" s="243" t="s">
        <v>139</v>
      </c>
    </row>
    <row r="175" spans="1:65" s="2" customFormat="1" ht="24.2" customHeight="1">
      <c r="A175" s="34"/>
      <c r="B175" s="35"/>
      <c r="C175" s="197" t="s">
        <v>189</v>
      </c>
      <c r="D175" s="197" t="s">
        <v>142</v>
      </c>
      <c r="E175" s="198" t="s">
        <v>190</v>
      </c>
      <c r="F175" s="199" t="s">
        <v>191</v>
      </c>
      <c r="G175" s="200" t="s">
        <v>154</v>
      </c>
      <c r="H175" s="201">
        <v>42.8</v>
      </c>
      <c r="I175" s="202"/>
      <c r="J175" s="203">
        <f>ROUND(I175*H175,2)</f>
        <v>0</v>
      </c>
      <c r="K175" s="204"/>
      <c r="L175" s="39"/>
      <c r="M175" s="205" t="s">
        <v>1</v>
      </c>
      <c r="N175" s="206" t="s">
        <v>38</v>
      </c>
      <c r="O175" s="71"/>
      <c r="P175" s="207">
        <f>O175*H175</f>
        <v>0</v>
      </c>
      <c r="Q175" s="207">
        <v>0</v>
      </c>
      <c r="R175" s="207">
        <f>Q175*H175</f>
        <v>0</v>
      </c>
      <c r="S175" s="207">
        <v>0</v>
      </c>
      <c r="T175" s="208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209" t="s">
        <v>146</v>
      </c>
      <c r="AT175" s="209" t="s">
        <v>142</v>
      </c>
      <c r="AU175" s="209" t="s">
        <v>83</v>
      </c>
      <c r="AY175" s="17" t="s">
        <v>139</v>
      </c>
      <c r="BE175" s="210">
        <f>IF(N175="základní",J175,0)</f>
        <v>0</v>
      </c>
      <c r="BF175" s="210">
        <f>IF(N175="snížená",J175,0)</f>
        <v>0</v>
      </c>
      <c r="BG175" s="210">
        <f>IF(N175="zákl. přenesená",J175,0)</f>
        <v>0</v>
      </c>
      <c r="BH175" s="210">
        <f>IF(N175="sníž. přenesená",J175,0)</f>
        <v>0</v>
      </c>
      <c r="BI175" s="210">
        <f>IF(N175="nulová",J175,0)</f>
        <v>0</v>
      </c>
      <c r="BJ175" s="17" t="s">
        <v>81</v>
      </c>
      <c r="BK175" s="210">
        <f>ROUND(I175*H175,2)</f>
        <v>0</v>
      </c>
      <c r="BL175" s="17" t="s">
        <v>146</v>
      </c>
      <c r="BM175" s="209" t="s">
        <v>192</v>
      </c>
    </row>
    <row r="176" spans="1:65" s="13" customFormat="1" ht="11.25">
      <c r="B176" s="211"/>
      <c r="C176" s="212"/>
      <c r="D176" s="213" t="s">
        <v>147</v>
      </c>
      <c r="E176" s="214" t="s">
        <v>1</v>
      </c>
      <c r="F176" s="215" t="s">
        <v>193</v>
      </c>
      <c r="G176" s="212"/>
      <c r="H176" s="214" t="s">
        <v>1</v>
      </c>
      <c r="I176" s="216"/>
      <c r="J176" s="212"/>
      <c r="K176" s="212"/>
      <c r="L176" s="217"/>
      <c r="M176" s="218"/>
      <c r="N176" s="219"/>
      <c r="O176" s="219"/>
      <c r="P176" s="219"/>
      <c r="Q176" s="219"/>
      <c r="R176" s="219"/>
      <c r="S176" s="219"/>
      <c r="T176" s="220"/>
      <c r="AT176" s="221" t="s">
        <v>147</v>
      </c>
      <c r="AU176" s="221" t="s">
        <v>83</v>
      </c>
      <c r="AV176" s="13" t="s">
        <v>81</v>
      </c>
      <c r="AW176" s="13" t="s">
        <v>30</v>
      </c>
      <c r="AX176" s="13" t="s">
        <v>73</v>
      </c>
      <c r="AY176" s="221" t="s">
        <v>139</v>
      </c>
    </row>
    <row r="177" spans="1:65" s="14" customFormat="1" ht="11.25">
      <c r="B177" s="222"/>
      <c r="C177" s="223"/>
      <c r="D177" s="213" t="s">
        <v>147</v>
      </c>
      <c r="E177" s="224" t="s">
        <v>1</v>
      </c>
      <c r="F177" s="225" t="s">
        <v>194</v>
      </c>
      <c r="G177" s="223"/>
      <c r="H177" s="226">
        <v>11.6</v>
      </c>
      <c r="I177" s="227"/>
      <c r="J177" s="223"/>
      <c r="K177" s="223"/>
      <c r="L177" s="228"/>
      <c r="M177" s="229"/>
      <c r="N177" s="230"/>
      <c r="O177" s="230"/>
      <c r="P177" s="230"/>
      <c r="Q177" s="230"/>
      <c r="R177" s="230"/>
      <c r="S177" s="230"/>
      <c r="T177" s="231"/>
      <c r="AT177" s="232" t="s">
        <v>147</v>
      </c>
      <c r="AU177" s="232" t="s">
        <v>83</v>
      </c>
      <c r="AV177" s="14" t="s">
        <v>83</v>
      </c>
      <c r="AW177" s="14" t="s">
        <v>30</v>
      </c>
      <c r="AX177" s="14" t="s">
        <v>73</v>
      </c>
      <c r="AY177" s="232" t="s">
        <v>139</v>
      </c>
    </row>
    <row r="178" spans="1:65" s="13" customFormat="1" ht="11.25">
      <c r="B178" s="211"/>
      <c r="C178" s="212"/>
      <c r="D178" s="213" t="s">
        <v>147</v>
      </c>
      <c r="E178" s="214" t="s">
        <v>1</v>
      </c>
      <c r="F178" s="215" t="s">
        <v>195</v>
      </c>
      <c r="G178" s="212"/>
      <c r="H178" s="214" t="s">
        <v>1</v>
      </c>
      <c r="I178" s="216"/>
      <c r="J178" s="212"/>
      <c r="K178" s="212"/>
      <c r="L178" s="217"/>
      <c r="M178" s="218"/>
      <c r="N178" s="219"/>
      <c r="O178" s="219"/>
      <c r="P178" s="219"/>
      <c r="Q178" s="219"/>
      <c r="R178" s="219"/>
      <c r="S178" s="219"/>
      <c r="T178" s="220"/>
      <c r="AT178" s="221" t="s">
        <v>147</v>
      </c>
      <c r="AU178" s="221" t="s">
        <v>83</v>
      </c>
      <c r="AV178" s="13" t="s">
        <v>81</v>
      </c>
      <c r="AW178" s="13" t="s">
        <v>30</v>
      </c>
      <c r="AX178" s="13" t="s">
        <v>73</v>
      </c>
      <c r="AY178" s="221" t="s">
        <v>139</v>
      </c>
    </row>
    <row r="179" spans="1:65" s="14" customFormat="1" ht="11.25">
      <c r="B179" s="222"/>
      <c r="C179" s="223"/>
      <c r="D179" s="213" t="s">
        <v>147</v>
      </c>
      <c r="E179" s="224" t="s">
        <v>1</v>
      </c>
      <c r="F179" s="225" t="s">
        <v>196</v>
      </c>
      <c r="G179" s="223"/>
      <c r="H179" s="226">
        <v>31.2</v>
      </c>
      <c r="I179" s="227"/>
      <c r="J179" s="223"/>
      <c r="K179" s="223"/>
      <c r="L179" s="228"/>
      <c r="M179" s="229"/>
      <c r="N179" s="230"/>
      <c r="O179" s="230"/>
      <c r="P179" s="230"/>
      <c r="Q179" s="230"/>
      <c r="R179" s="230"/>
      <c r="S179" s="230"/>
      <c r="T179" s="231"/>
      <c r="AT179" s="232" t="s">
        <v>147</v>
      </c>
      <c r="AU179" s="232" t="s">
        <v>83</v>
      </c>
      <c r="AV179" s="14" t="s">
        <v>83</v>
      </c>
      <c r="AW179" s="14" t="s">
        <v>30</v>
      </c>
      <c r="AX179" s="14" t="s">
        <v>73</v>
      </c>
      <c r="AY179" s="232" t="s">
        <v>139</v>
      </c>
    </row>
    <row r="180" spans="1:65" s="15" customFormat="1" ht="11.25">
      <c r="B180" s="233"/>
      <c r="C180" s="234"/>
      <c r="D180" s="213" t="s">
        <v>147</v>
      </c>
      <c r="E180" s="235" t="s">
        <v>1</v>
      </c>
      <c r="F180" s="236" t="s">
        <v>151</v>
      </c>
      <c r="G180" s="234"/>
      <c r="H180" s="237">
        <v>42.8</v>
      </c>
      <c r="I180" s="238"/>
      <c r="J180" s="234"/>
      <c r="K180" s="234"/>
      <c r="L180" s="239"/>
      <c r="M180" s="240"/>
      <c r="N180" s="241"/>
      <c r="O180" s="241"/>
      <c r="P180" s="241"/>
      <c r="Q180" s="241"/>
      <c r="R180" s="241"/>
      <c r="S180" s="241"/>
      <c r="T180" s="242"/>
      <c r="AT180" s="243" t="s">
        <v>147</v>
      </c>
      <c r="AU180" s="243" t="s">
        <v>83</v>
      </c>
      <c r="AV180" s="15" t="s">
        <v>146</v>
      </c>
      <c r="AW180" s="15" t="s">
        <v>30</v>
      </c>
      <c r="AX180" s="15" t="s">
        <v>81</v>
      </c>
      <c r="AY180" s="243" t="s">
        <v>139</v>
      </c>
    </row>
    <row r="181" spans="1:65" s="2" customFormat="1" ht="24.2" customHeight="1">
      <c r="A181" s="34"/>
      <c r="B181" s="35"/>
      <c r="C181" s="197" t="s">
        <v>197</v>
      </c>
      <c r="D181" s="197" t="s">
        <v>142</v>
      </c>
      <c r="E181" s="198" t="s">
        <v>198</v>
      </c>
      <c r="F181" s="199" t="s">
        <v>199</v>
      </c>
      <c r="G181" s="200" t="s">
        <v>154</v>
      </c>
      <c r="H181" s="201">
        <v>3.3</v>
      </c>
      <c r="I181" s="202"/>
      <c r="J181" s="203">
        <f>ROUND(I181*H181,2)</f>
        <v>0</v>
      </c>
      <c r="K181" s="204"/>
      <c r="L181" s="39"/>
      <c r="M181" s="205" t="s">
        <v>1</v>
      </c>
      <c r="N181" s="206" t="s">
        <v>38</v>
      </c>
      <c r="O181" s="71"/>
      <c r="P181" s="207">
        <f>O181*H181</f>
        <v>0</v>
      </c>
      <c r="Q181" s="207">
        <v>0</v>
      </c>
      <c r="R181" s="207">
        <f>Q181*H181</f>
        <v>0</v>
      </c>
      <c r="S181" s="207">
        <v>0</v>
      </c>
      <c r="T181" s="208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209" t="s">
        <v>146</v>
      </c>
      <c r="AT181" s="209" t="s">
        <v>142</v>
      </c>
      <c r="AU181" s="209" t="s">
        <v>83</v>
      </c>
      <c r="AY181" s="17" t="s">
        <v>139</v>
      </c>
      <c r="BE181" s="210">
        <f>IF(N181="základní",J181,0)</f>
        <v>0</v>
      </c>
      <c r="BF181" s="210">
        <f>IF(N181="snížená",J181,0)</f>
        <v>0</v>
      </c>
      <c r="BG181" s="210">
        <f>IF(N181="zákl. přenesená",J181,0)</f>
        <v>0</v>
      </c>
      <c r="BH181" s="210">
        <f>IF(N181="sníž. přenesená",J181,0)</f>
        <v>0</v>
      </c>
      <c r="BI181" s="210">
        <f>IF(N181="nulová",J181,0)</f>
        <v>0</v>
      </c>
      <c r="BJ181" s="17" t="s">
        <v>81</v>
      </c>
      <c r="BK181" s="210">
        <f>ROUND(I181*H181,2)</f>
        <v>0</v>
      </c>
      <c r="BL181" s="17" t="s">
        <v>146</v>
      </c>
      <c r="BM181" s="209" t="s">
        <v>200</v>
      </c>
    </row>
    <row r="182" spans="1:65" s="2" customFormat="1" ht="24.2" customHeight="1">
      <c r="A182" s="34"/>
      <c r="B182" s="35"/>
      <c r="C182" s="244" t="s">
        <v>201</v>
      </c>
      <c r="D182" s="244" t="s">
        <v>202</v>
      </c>
      <c r="E182" s="245" t="s">
        <v>203</v>
      </c>
      <c r="F182" s="246" t="s">
        <v>204</v>
      </c>
      <c r="G182" s="247" t="s">
        <v>154</v>
      </c>
      <c r="H182" s="248">
        <v>3.4649999999999999</v>
      </c>
      <c r="I182" s="249"/>
      <c r="J182" s="250">
        <f>ROUND(I182*H182,2)</f>
        <v>0</v>
      </c>
      <c r="K182" s="251"/>
      <c r="L182" s="252"/>
      <c r="M182" s="253" t="s">
        <v>1</v>
      </c>
      <c r="N182" s="254" t="s">
        <v>38</v>
      </c>
      <c r="O182" s="71"/>
      <c r="P182" s="207">
        <f>O182*H182</f>
        <v>0</v>
      </c>
      <c r="Q182" s="207">
        <v>0</v>
      </c>
      <c r="R182" s="207">
        <f>Q182*H182</f>
        <v>0</v>
      </c>
      <c r="S182" s="207">
        <v>0</v>
      </c>
      <c r="T182" s="208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209" t="s">
        <v>163</v>
      </c>
      <c r="AT182" s="209" t="s">
        <v>202</v>
      </c>
      <c r="AU182" s="209" t="s">
        <v>83</v>
      </c>
      <c r="AY182" s="17" t="s">
        <v>139</v>
      </c>
      <c r="BE182" s="210">
        <f>IF(N182="základní",J182,0)</f>
        <v>0</v>
      </c>
      <c r="BF182" s="210">
        <f>IF(N182="snížená",J182,0)</f>
        <v>0</v>
      </c>
      <c r="BG182" s="210">
        <f>IF(N182="zákl. přenesená",J182,0)</f>
        <v>0</v>
      </c>
      <c r="BH182" s="210">
        <f>IF(N182="sníž. přenesená",J182,0)</f>
        <v>0</v>
      </c>
      <c r="BI182" s="210">
        <f>IF(N182="nulová",J182,0)</f>
        <v>0</v>
      </c>
      <c r="BJ182" s="17" t="s">
        <v>81</v>
      </c>
      <c r="BK182" s="210">
        <f>ROUND(I182*H182,2)</f>
        <v>0</v>
      </c>
      <c r="BL182" s="17" t="s">
        <v>146</v>
      </c>
      <c r="BM182" s="209" t="s">
        <v>205</v>
      </c>
    </row>
    <row r="183" spans="1:65" s="14" customFormat="1" ht="11.25">
      <c r="B183" s="222"/>
      <c r="C183" s="223"/>
      <c r="D183" s="213" t="s">
        <v>147</v>
      </c>
      <c r="E183" s="224" t="s">
        <v>1</v>
      </c>
      <c r="F183" s="225" t="s">
        <v>206</v>
      </c>
      <c r="G183" s="223"/>
      <c r="H183" s="226">
        <v>3.4649999999999999</v>
      </c>
      <c r="I183" s="227"/>
      <c r="J183" s="223"/>
      <c r="K183" s="223"/>
      <c r="L183" s="228"/>
      <c r="M183" s="229"/>
      <c r="N183" s="230"/>
      <c r="O183" s="230"/>
      <c r="P183" s="230"/>
      <c r="Q183" s="230"/>
      <c r="R183" s="230"/>
      <c r="S183" s="230"/>
      <c r="T183" s="231"/>
      <c r="AT183" s="232" t="s">
        <v>147</v>
      </c>
      <c r="AU183" s="232" t="s">
        <v>83</v>
      </c>
      <c r="AV183" s="14" t="s">
        <v>83</v>
      </c>
      <c r="AW183" s="14" t="s">
        <v>30</v>
      </c>
      <c r="AX183" s="14" t="s">
        <v>73</v>
      </c>
      <c r="AY183" s="232" t="s">
        <v>139</v>
      </c>
    </row>
    <row r="184" spans="1:65" s="15" customFormat="1" ht="11.25">
      <c r="B184" s="233"/>
      <c r="C184" s="234"/>
      <c r="D184" s="213" t="s">
        <v>147</v>
      </c>
      <c r="E184" s="235" t="s">
        <v>1</v>
      </c>
      <c r="F184" s="236" t="s">
        <v>151</v>
      </c>
      <c r="G184" s="234"/>
      <c r="H184" s="237">
        <v>3.4649999999999999</v>
      </c>
      <c r="I184" s="238"/>
      <c r="J184" s="234"/>
      <c r="K184" s="234"/>
      <c r="L184" s="239"/>
      <c r="M184" s="240"/>
      <c r="N184" s="241"/>
      <c r="O184" s="241"/>
      <c r="P184" s="241"/>
      <c r="Q184" s="241"/>
      <c r="R184" s="241"/>
      <c r="S184" s="241"/>
      <c r="T184" s="242"/>
      <c r="AT184" s="243" t="s">
        <v>147</v>
      </c>
      <c r="AU184" s="243" t="s">
        <v>83</v>
      </c>
      <c r="AV184" s="15" t="s">
        <v>146</v>
      </c>
      <c r="AW184" s="15" t="s">
        <v>30</v>
      </c>
      <c r="AX184" s="15" t="s">
        <v>81</v>
      </c>
      <c r="AY184" s="243" t="s">
        <v>139</v>
      </c>
    </row>
    <row r="185" spans="1:65" s="2" customFormat="1" ht="24.2" customHeight="1">
      <c r="A185" s="34"/>
      <c r="B185" s="35"/>
      <c r="C185" s="197" t="s">
        <v>175</v>
      </c>
      <c r="D185" s="197" t="s">
        <v>142</v>
      </c>
      <c r="E185" s="198" t="s">
        <v>207</v>
      </c>
      <c r="F185" s="199" t="s">
        <v>208</v>
      </c>
      <c r="G185" s="200" t="s">
        <v>182</v>
      </c>
      <c r="H185" s="201">
        <v>3</v>
      </c>
      <c r="I185" s="202"/>
      <c r="J185" s="203">
        <f>ROUND(I185*H185,2)</f>
        <v>0</v>
      </c>
      <c r="K185" s="204"/>
      <c r="L185" s="39"/>
      <c r="M185" s="205" t="s">
        <v>1</v>
      </c>
      <c r="N185" s="206" t="s">
        <v>38</v>
      </c>
      <c r="O185" s="71"/>
      <c r="P185" s="207">
        <f>O185*H185</f>
        <v>0</v>
      </c>
      <c r="Q185" s="207">
        <v>0</v>
      </c>
      <c r="R185" s="207">
        <f>Q185*H185</f>
        <v>0</v>
      </c>
      <c r="S185" s="207">
        <v>0</v>
      </c>
      <c r="T185" s="208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209" t="s">
        <v>146</v>
      </c>
      <c r="AT185" s="209" t="s">
        <v>142</v>
      </c>
      <c r="AU185" s="209" t="s">
        <v>83</v>
      </c>
      <c r="AY185" s="17" t="s">
        <v>139</v>
      </c>
      <c r="BE185" s="210">
        <f>IF(N185="základní",J185,0)</f>
        <v>0</v>
      </c>
      <c r="BF185" s="210">
        <f>IF(N185="snížená",J185,0)</f>
        <v>0</v>
      </c>
      <c r="BG185" s="210">
        <f>IF(N185="zákl. přenesená",J185,0)</f>
        <v>0</v>
      </c>
      <c r="BH185" s="210">
        <f>IF(N185="sníž. přenesená",J185,0)</f>
        <v>0</v>
      </c>
      <c r="BI185" s="210">
        <f>IF(N185="nulová",J185,0)</f>
        <v>0</v>
      </c>
      <c r="BJ185" s="17" t="s">
        <v>81</v>
      </c>
      <c r="BK185" s="210">
        <f>ROUND(I185*H185,2)</f>
        <v>0</v>
      </c>
      <c r="BL185" s="17" t="s">
        <v>146</v>
      </c>
      <c r="BM185" s="209" t="s">
        <v>209</v>
      </c>
    </row>
    <row r="186" spans="1:65" s="14" customFormat="1" ht="11.25">
      <c r="B186" s="222"/>
      <c r="C186" s="223"/>
      <c r="D186" s="213" t="s">
        <v>147</v>
      </c>
      <c r="E186" s="224" t="s">
        <v>1</v>
      </c>
      <c r="F186" s="225" t="s">
        <v>210</v>
      </c>
      <c r="G186" s="223"/>
      <c r="H186" s="226">
        <v>3</v>
      </c>
      <c r="I186" s="227"/>
      <c r="J186" s="223"/>
      <c r="K186" s="223"/>
      <c r="L186" s="228"/>
      <c r="M186" s="229"/>
      <c r="N186" s="230"/>
      <c r="O186" s="230"/>
      <c r="P186" s="230"/>
      <c r="Q186" s="230"/>
      <c r="R186" s="230"/>
      <c r="S186" s="230"/>
      <c r="T186" s="231"/>
      <c r="AT186" s="232" t="s">
        <v>147</v>
      </c>
      <c r="AU186" s="232" t="s">
        <v>83</v>
      </c>
      <c r="AV186" s="14" t="s">
        <v>83</v>
      </c>
      <c r="AW186" s="14" t="s">
        <v>30</v>
      </c>
      <c r="AX186" s="14" t="s">
        <v>73</v>
      </c>
      <c r="AY186" s="232" t="s">
        <v>139</v>
      </c>
    </row>
    <row r="187" spans="1:65" s="15" customFormat="1" ht="11.25">
      <c r="B187" s="233"/>
      <c r="C187" s="234"/>
      <c r="D187" s="213" t="s">
        <v>147</v>
      </c>
      <c r="E187" s="235" t="s">
        <v>1</v>
      </c>
      <c r="F187" s="236" t="s">
        <v>151</v>
      </c>
      <c r="G187" s="234"/>
      <c r="H187" s="237">
        <v>3</v>
      </c>
      <c r="I187" s="238"/>
      <c r="J187" s="234"/>
      <c r="K187" s="234"/>
      <c r="L187" s="239"/>
      <c r="M187" s="240"/>
      <c r="N187" s="241"/>
      <c r="O187" s="241"/>
      <c r="P187" s="241"/>
      <c r="Q187" s="241"/>
      <c r="R187" s="241"/>
      <c r="S187" s="241"/>
      <c r="T187" s="242"/>
      <c r="AT187" s="243" t="s">
        <v>147</v>
      </c>
      <c r="AU187" s="243" t="s">
        <v>83</v>
      </c>
      <c r="AV187" s="15" t="s">
        <v>146</v>
      </c>
      <c r="AW187" s="15" t="s">
        <v>30</v>
      </c>
      <c r="AX187" s="15" t="s">
        <v>81</v>
      </c>
      <c r="AY187" s="243" t="s">
        <v>139</v>
      </c>
    </row>
    <row r="188" spans="1:65" s="2" customFormat="1" ht="37.9" customHeight="1">
      <c r="A188" s="34"/>
      <c r="B188" s="35"/>
      <c r="C188" s="244" t="s">
        <v>211</v>
      </c>
      <c r="D188" s="244" t="s">
        <v>202</v>
      </c>
      <c r="E188" s="245" t="s">
        <v>212</v>
      </c>
      <c r="F188" s="246" t="s">
        <v>213</v>
      </c>
      <c r="G188" s="247" t="s">
        <v>182</v>
      </c>
      <c r="H188" s="248">
        <v>3</v>
      </c>
      <c r="I188" s="249"/>
      <c r="J188" s="250">
        <f>ROUND(I188*H188,2)</f>
        <v>0</v>
      </c>
      <c r="K188" s="251"/>
      <c r="L188" s="252"/>
      <c r="M188" s="253" t="s">
        <v>1</v>
      </c>
      <c r="N188" s="254" t="s">
        <v>38</v>
      </c>
      <c r="O188" s="71"/>
      <c r="P188" s="207">
        <f>O188*H188</f>
        <v>0</v>
      </c>
      <c r="Q188" s="207">
        <v>0</v>
      </c>
      <c r="R188" s="207">
        <f>Q188*H188</f>
        <v>0</v>
      </c>
      <c r="S188" s="207">
        <v>0</v>
      </c>
      <c r="T188" s="208">
        <f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209" t="s">
        <v>163</v>
      </c>
      <c r="AT188" s="209" t="s">
        <v>202</v>
      </c>
      <c r="AU188" s="209" t="s">
        <v>83</v>
      </c>
      <c r="AY188" s="17" t="s">
        <v>139</v>
      </c>
      <c r="BE188" s="210">
        <f>IF(N188="základní",J188,0)</f>
        <v>0</v>
      </c>
      <c r="BF188" s="210">
        <f>IF(N188="snížená",J188,0)</f>
        <v>0</v>
      </c>
      <c r="BG188" s="210">
        <f>IF(N188="zákl. přenesená",J188,0)</f>
        <v>0</v>
      </c>
      <c r="BH188" s="210">
        <f>IF(N188="sníž. přenesená",J188,0)</f>
        <v>0</v>
      </c>
      <c r="BI188" s="210">
        <f>IF(N188="nulová",J188,0)</f>
        <v>0</v>
      </c>
      <c r="BJ188" s="17" t="s">
        <v>81</v>
      </c>
      <c r="BK188" s="210">
        <f>ROUND(I188*H188,2)</f>
        <v>0</v>
      </c>
      <c r="BL188" s="17" t="s">
        <v>146</v>
      </c>
      <c r="BM188" s="209" t="s">
        <v>214</v>
      </c>
    </row>
    <row r="189" spans="1:65" s="12" customFormat="1" ht="22.9" customHeight="1">
      <c r="B189" s="181"/>
      <c r="C189" s="182"/>
      <c r="D189" s="183" t="s">
        <v>72</v>
      </c>
      <c r="E189" s="195" t="s">
        <v>179</v>
      </c>
      <c r="F189" s="195" t="s">
        <v>215</v>
      </c>
      <c r="G189" s="182"/>
      <c r="H189" s="182"/>
      <c r="I189" s="185"/>
      <c r="J189" s="196">
        <f>BK189</f>
        <v>0</v>
      </c>
      <c r="K189" s="182"/>
      <c r="L189" s="187"/>
      <c r="M189" s="188"/>
      <c r="N189" s="189"/>
      <c r="O189" s="189"/>
      <c r="P189" s="190">
        <f>SUM(P190:P222)</f>
        <v>0</v>
      </c>
      <c r="Q189" s="189"/>
      <c r="R189" s="190">
        <f>SUM(R190:R222)</f>
        <v>0</v>
      </c>
      <c r="S189" s="189"/>
      <c r="T189" s="191">
        <f>SUM(T190:T222)</f>
        <v>0</v>
      </c>
      <c r="AR189" s="192" t="s">
        <v>81</v>
      </c>
      <c r="AT189" s="193" t="s">
        <v>72</v>
      </c>
      <c r="AU189" s="193" t="s">
        <v>81</v>
      </c>
      <c r="AY189" s="192" t="s">
        <v>139</v>
      </c>
      <c r="BK189" s="194">
        <f>SUM(BK190:BK222)</f>
        <v>0</v>
      </c>
    </row>
    <row r="190" spans="1:65" s="2" customFormat="1" ht="16.5" customHeight="1">
      <c r="A190" s="34"/>
      <c r="B190" s="35"/>
      <c r="C190" s="197" t="s">
        <v>178</v>
      </c>
      <c r="D190" s="197" t="s">
        <v>142</v>
      </c>
      <c r="E190" s="198" t="s">
        <v>216</v>
      </c>
      <c r="F190" s="199" t="s">
        <v>217</v>
      </c>
      <c r="G190" s="200" t="s">
        <v>145</v>
      </c>
      <c r="H190" s="201">
        <v>105</v>
      </c>
      <c r="I190" s="202"/>
      <c r="J190" s="203">
        <f>ROUND(I190*H190,2)</f>
        <v>0</v>
      </c>
      <c r="K190" s="204"/>
      <c r="L190" s="39"/>
      <c r="M190" s="205" t="s">
        <v>1</v>
      </c>
      <c r="N190" s="206" t="s">
        <v>38</v>
      </c>
      <c r="O190" s="71"/>
      <c r="P190" s="207">
        <f>O190*H190</f>
        <v>0</v>
      </c>
      <c r="Q190" s="207">
        <v>0</v>
      </c>
      <c r="R190" s="207">
        <f>Q190*H190</f>
        <v>0</v>
      </c>
      <c r="S190" s="207">
        <v>0</v>
      </c>
      <c r="T190" s="208">
        <f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209" t="s">
        <v>146</v>
      </c>
      <c r="AT190" s="209" t="s">
        <v>142</v>
      </c>
      <c r="AU190" s="209" t="s">
        <v>83</v>
      </c>
      <c r="AY190" s="17" t="s">
        <v>139</v>
      </c>
      <c r="BE190" s="210">
        <f>IF(N190="základní",J190,0)</f>
        <v>0</v>
      </c>
      <c r="BF190" s="210">
        <f>IF(N190="snížená",J190,0)</f>
        <v>0</v>
      </c>
      <c r="BG190" s="210">
        <f>IF(N190="zákl. přenesená",J190,0)</f>
        <v>0</v>
      </c>
      <c r="BH190" s="210">
        <f>IF(N190="sníž. přenesená",J190,0)</f>
        <v>0</v>
      </c>
      <c r="BI190" s="210">
        <f>IF(N190="nulová",J190,0)</f>
        <v>0</v>
      </c>
      <c r="BJ190" s="17" t="s">
        <v>81</v>
      </c>
      <c r="BK190" s="210">
        <f>ROUND(I190*H190,2)</f>
        <v>0</v>
      </c>
      <c r="BL190" s="17" t="s">
        <v>146</v>
      </c>
      <c r="BM190" s="209" t="s">
        <v>218</v>
      </c>
    </row>
    <row r="191" spans="1:65" s="14" customFormat="1" ht="11.25">
      <c r="B191" s="222"/>
      <c r="C191" s="223"/>
      <c r="D191" s="213" t="s">
        <v>147</v>
      </c>
      <c r="E191" s="224" t="s">
        <v>1</v>
      </c>
      <c r="F191" s="225" t="s">
        <v>219</v>
      </c>
      <c r="G191" s="223"/>
      <c r="H191" s="226">
        <v>105</v>
      </c>
      <c r="I191" s="227"/>
      <c r="J191" s="223"/>
      <c r="K191" s="223"/>
      <c r="L191" s="228"/>
      <c r="M191" s="229"/>
      <c r="N191" s="230"/>
      <c r="O191" s="230"/>
      <c r="P191" s="230"/>
      <c r="Q191" s="230"/>
      <c r="R191" s="230"/>
      <c r="S191" s="230"/>
      <c r="T191" s="231"/>
      <c r="AT191" s="232" t="s">
        <v>147</v>
      </c>
      <c r="AU191" s="232" t="s">
        <v>83</v>
      </c>
      <c r="AV191" s="14" t="s">
        <v>83</v>
      </c>
      <c r="AW191" s="14" t="s">
        <v>30</v>
      </c>
      <c r="AX191" s="14" t="s">
        <v>73</v>
      </c>
      <c r="AY191" s="232" t="s">
        <v>139</v>
      </c>
    </row>
    <row r="192" spans="1:65" s="15" customFormat="1" ht="11.25">
      <c r="B192" s="233"/>
      <c r="C192" s="234"/>
      <c r="D192" s="213" t="s">
        <v>147</v>
      </c>
      <c r="E192" s="235" t="s">
        <v>1</v>
      </c>
      <c r="F192" s="236" t="s">
        <v>151</v>
      </c>
      <c r="G192" s="234"/>
      <c r="H192" s="237">
        <v>105</v>
      </c>
      <c r="I192" s="238"/>
      <c r="J192" s="234"/>
      <c r="K192" s="234"/>
      <c r="L192" s="239"/>
      <c r="M192" s="240"/>
      <c r="N192" s="241"/>
      <c r="O192" s="241"/>
      <c r="P192" s="241"/>
      <c r="Q192" s="241"/>
      <c r="R192" s="241"/>
      <c r="S192" s="241"/>
      <c r="T192" s="242"/>
      <c r="AT192" s="243" t="s">
        <v>147</v>
      </c>
      <c r="AU192" s="243" t="s">
        <v>83</v>
      </c>
      <c r="AV192" s="15" t="s">
        <v>146</v>
      </c>
      <c r="AW192" s="15" t="s">
        <v>30</v>
      </c>
      <c r="AX192" s="15" t="s">
        <v>81</v>
      </c>
      <c r="AY192" s="243" t="s">
        <v>139</v>
      </c>
    </row>
    <row r="193" spans="1:65" s="2" customFormat="1" ht="21.75" customHeight="1">
      <c r="A193" s="34"/>
      <c r="B193" s="35"/>
      <c r="C193" s="197" t="s">
        <v>220</v>
      </c>
      <c r="D193" s="197" t="s">
        <v>142</v>
      </c>
      <c r="E193" s="198" t="s">
        <v>221</v>
      </c>
      <c r="F193" s="199" t="s">
        <v>222</v>
      </c>
      <c r="G193" s="200" t="s">
        <v>145</v>
      </c>
      <c r="H193" s="201">
        <v>6300</v>
      </c>
      <c r="I193" s="202"/>
      <c r="J193" s="203">
        <f>ROUND(I193*H193,2)</f>
        <v>0</v>
      </c>
      <c r="K193" s="204"/>
      <c r="L193" s="39"/>
      <c r="M193" s="205" t="s">
        <v>1</v>
      </c>
      <c r="N193" s="206" t="s">
        <v>38</v>
      </c>
      <c r="O193" s="71"/>
      <c r="P193" s="207">
        <f>O193*H193</f>
        <v>0</v>
      </c>
      <c r="Q193" s="207">
        <v>0</v>
      </c>
      <c r="R193" s="207">
        <f>Q193*H193</f>
        <v>0</v>
      </c>
      <c r="S193" s="207">
        <v>0</v>
      </c>
      <c r="T193" s="208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209" t="s">
        <v>146</v>
      </c>
      <c r="AT193" s="209" t="s">
        <v>142</v>
      </c>
      <c r="AU193" s="209" t="s">
        <v>83</v>
      </c>
      <c r="AY193" s="17" t="s">
        <v>139</v>
      </c>
      <c r="BE193" s="210">
        <f>IF(N193="základní",J193,0)</f>
        <v>0</v>
      </c>
      <c r="BF193" s="210">
        <f>IF(N193="snížená",J193,0)</f>
        <v>0</v>
      </c>
      <c r="BG193" s="210">
        <f>IF(N193="zákl. přenesená",J193,0)</f>
        <v>0</v>
      </c>
      <c r="BH193" s="210">
        <f>IF(N193="sníž. přenesená",J193,0)</f>
        <v>0</v>
      </c>
      <c r="BI193" s="210">
        <f>IF(N193="nulová",J193,0)</f>
        <v>0</v>
      </c>
      <c r="BJ193" s="17" t="s">
        <v>81</v>
      </c>
      <c r="BK193" s="210">
        <f>ROUND(I193*H193,2)</f>
        <v>0</v>
      </c>
      <c r="BL193" s="17" t="s">
        <v>146</v>
      </c>
      <c r="BM193" s="209" t="s">
        <v>223</v>
      </c>
    </row>
    <row r="194" spans="1:65" s="14" customFormat="1" ht="11.25">
      <c r="B194" s="222"/>
      <c r="C194" s="223"/>
      <c r="D194" s="213" t="s">
        <v>147</v>
      </c>
      <c r="E194" s="224" t="s">
        <v>1</v>
      </c>
      <c r="F194" s="225" t="s">
        <v>224</v>
      </c>
      <c r="G194" s="223"/>
      <c r="H194" s="226">
        <v>6300</v>
      </c>
      <c r="I194" s="227"/>
      <c r="J194" s="223"/>
      <c r="K194" s="223"/>
      <c r="L194" s="228"/>
      <c r="M194" s="229"/>
      <c r="N194" s="230"/>
      <c r="O194" s="230"/>
      <c r="P194" s="230"/>
      <c r="Q194" s="230"/>
      <c r="R194" s="230"/>
      <c r="S194" s="230"/>
      <c r="T194" s="231"/>
      <c r="AT194" s="232" t="s">
        <v>147</v>
      </c>
      <c r="AU194" s="232" t="s">
        <v>83</v>
      </c>
      <c r="AV194" s="14" t="s">
        <v>83</v>
      </c>
      <c r="AW194" s="14" t="s">
        <v>30</v>
      </c>
      <c r="AX194" s="14" t="s">
        <v>73</v>
      </c>
      <c r="AY194" s="232" t="s">
        <v>139</v>
      </c>
    </row>
    <row r="195" spans="1:65" s="15" customFormat="1" ht="11.25">
      <c r="B195" s="233"/>
      <c r="C195" s="234"/>
      <c r="D195" s="213" t="s">
        <v>147</v>
      </c>
      <c r="E195" s="235" t="s">
        <v>1</v>
      </c>
      <c r="F195" s="236" t="s">
        <v>151</v>
      </c>
      <c r="G195" s="234"/>
      <c r="H195" s="237">
        <v>6300</v>
      </c>
      <c r="I195" s="238"/>
      <c r="J195" s="234"/>
      <c r="K195" s="234"/>
      <c r="L195" s="239"/>
      <c r="M195" s="240"/>
      <c r="N195" s="241"/>
      <c r="O195" s="241"/>
      <c r="P195" s="241"/>
      <c r="Q195" s="241"/>
      <c r="R195" s="241"/>
      <c r="S195" s="241"/>
      <c r="T195" s="242"/>
      <c r="AT195" s="243" t="s">
        <v>147</v>
      </c>
      <c r="AU195" s="243" t="s">
        <v>83</v>
      </c>
      <c r="AV195" s="15" t="s">
        <v>146</v>
      </c>
      <c r="AW195" s="15" t="s">
        <v>30</v>
      </c>
      <c r="AX195" s="15" t="s">
        <v>81</v>
      </c>
      <c r="AY195" s="243" t="s">
        <v>139</v>
      </c>
    </row>
    <row r="196" spans="1:65" s="2" customFormat="1" ht="21.75" customHeight="1">
      <c r="A196" s="34"/>
      <c r="B196" s="35"/>
      <c r="C196" s="197" t="s">
        <v>183</v>
      </c>
      <c r="D196" s="197" t="s">
        <v>142</v>
      </c>
      <c r="E196" s="198" t="s">
        <v>225</v>
      </c>
      <c r="F196" s="199" t="s">
        <v>226</v>
      </c>
      <c r="G196" s="200" t="s">
        <v>145</v>
      </c>
      <c r="H196" s="201">
        <v>105</v>
      </c>
      <c r="I196" s="202"/>
      <c r="J196" s="203">
        <f>ROUND(I196*H196,2)</f>
        <v>0</v>
      </c>
      <c r="K196" s="204"/>
      <c r="L196" s="39"/>
      <c r="M196" s="205" t="s">
        <v>1</v>
      </c>
      <c r="N196" s="206" t="s">
        <v>38</v>
      </c>
      <c r="O196" s="71"/>
      <c r="P196" s="207">
        <f>O196*H196</f>
        <v>0</v>
      </c>
      <c r="Q196" s="207">
        <v>0</v>
      </c>
      <c r="R196" s="207">
        <f>Q196*H196</f>
        <v>0</v>
      </c>
      <c r="S196" s="207">
        <v>0</v>
      </c>
      <c r="T196" s="208">
        <f>S196*H196</f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209" t="s">
        <v>146</v>
      </c>
      <c r="AT196" s="209" t="s">
        <v>142</v>
      </c>
      <c r="AU196" s="209" t="s">
        <v>83</v>
      </c>
      <c r="AY196" s="17" t="s">
        <v>139</v>
      </c>
      <c r="BE196" s="210">
        <f>IF(N196="základní",J196,0)</f>
        <v>0</v>
      </c>
      <c r="BF196" s="210">
        <f>IF(N196="snížená",J196,0)</f>
        <v>0</v>
      </c>
      <c r="BG196" s="210">
        <f>IF(N196="zákl. přenesená",J196,0)</f>
        <v>0</v>
      </c>
      <c r="BH196" s="210">
        <f>IF(N196="sníž. přenesená",J196,0)</f>
        <v>0</v>
      </c>
      <c r="BI196" s="210">
        <f>IF(N196="nulová",J196,0)</f>
        <v>0</v>
      </c>
      <c r="BJ196" s="17" t="s">
        <v>81</v>
      </c>
      <c r="BK196" s="210">
        <f>ROUND(I196*H196,2)</f>
        <v>0</v>
      </c>
      <c r="BL196" s="17" t="s">
        <v>146</v>
      </c>
      <c r="BM196" s="209" t="s">
        <v>227</v>
      </c>
    </row>
    <row r="197" spans="1:65" s="14" customFormat="1" ht="11.25">
      <c r="B197" s="222"/>
      <c r="C197" s="223"/>
      <c r="D197" s="213" t="s">
        <v>147</v>
      </c>
      <c r="E197" s="224" t="s">
        <v>1</v>
      </c>
      <c r="F197" s="225" t="s">
        <v>219</v>
      </c>
      <c r="G197" s="223"/>
      <c r="H197" s="226">
        <v>105</v>
      </c>
      <c r="I197" s="227"/>
      <c r="J197" s="223"/>
      <c r="K197" s="223"/>
      <c r="L197" s="228"/>
      <c r="M197" s="229"/>
      <c r="N197" s="230"/>
      <c r="O197" s="230"/>
      <c r="P197" s="230"/>
      <c r="Q197" s="230"/>
      <c r="R197" s="230"/>
      <c r="S197" s="230"/>
      <c r="T197" s="231"/>
      <c r="AT197" s="232" t="s">
        <v>147</v>
      </c>
      <c r="AU197" s="232" t="s">
        <v>83</v>
      </c>
      <c r="AV197" s="14" t="s">
        <v>83</v>
      </c>
      <c r="AW197" s="14" t="s">
        <v>30</v>
      </c>
      <c r="AX197" s="14" t="s">
        <v>73</v>
      </c>
      <c r="AY197" s="232" t="s">
        <v>139</v>
      </c>
    </row>
    <row r="198" spans="1:65" s="15" customFormat="1" ht="11.25">
      <c r="B198" s="233"/>
      <c r="C198" s="234"/>
      <c r="D198" s="213" t="s">
        <v>147</v>
      </c>
      <c r="E198" s="235" t="s">
        <v>1</v>
      </c>
      <c r="F198" s="236" t="s">
        <v>151</v>
      </c>
      <c r="G198" s="234"/>
      <c r="H198" s="237">
        <v>105</v>
      </c>
      <c r="I198" s="238"/>
      <c r="J198" s="234"/>
      <c r="K198" s="234"/>
      <c r="L198" s="239"/>
      <c r="M198" s="240"/>
      <c r="N198" s="241"/>
      <c r="O198" s="241"/>
      <c r="P198" s="241"/>
      <c r="Q198" s="241"/>
      <c r="R198" s="241"/>
      <c r="S198" s="241"/>
      <c r="T198" s="242"/>
      <c r="AT198" s="243" t="s">
        <v>147</v>
      </c>
      <c r="AU198" s="243" t="s">
        <v>83</v>
      </c>
      <c r="AV198" s="15" t="s">
        <v>146</v>
      </c>
      <c r="AW198" s="15" t="s">
        <v>30</v>
      </c>
      <c r="AX198" s="15" t="s">
        <v>81</v>
      </c>
      <c r="AY198" s="243" t="s">
        <v>139</v>
      </c>
    </row>
    <row r="199" spans="1:65" s="2" customFormat="1" ht="33" customHeight="1">
      <c r="A199" s="34"/>
      <c r="B199" s="35"/>
      <c r="C199" s="197" t="s">
        <v>228</v>
      </c>
      <c r="D199" s="197" t="s">
        <v>142</v>
      </c>
      <c r="E199" s="198" t="s">
        <v>229</v>
      </c>
      <c r="F199" s="199" t="s">
        <v>230</v>
      </c>
      <c r="G199" s="200" t="s">
        <v>145</v>
      </c>
      <c r="H199" s="201">
        <v>128.994</v>
      </c>
      <c r="I199" s="202"/>
      <c r="J199" s="203">
        <f>ROUND(I199*H199,2)</f>
        <v>0</v>
      </c>
      <c r="K199" s="204"/>
      <c r="L199" s="39"/>
      <c r="M199" s="205" t="s">
        <v>1</v>
      </c>
      <c r="N199" s="206" t="s">
        <v>38</v>
      </c>
      <c r="O199" s="71"/>
      <c r="P199" s="207">
        <f>O199*H199</f>
        <v>0</v>
      </c>
      <c r="Q199" s="207">
        <v>0</v>
      </c>
      <c r="R199" s="207">
        <f>Q199*H199</f>
        <v>0</v>
      </c>
      <c r="S199" s="207">
        <v>0</v>
      </c>
      <c r="T199" s="208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209" t="s">
        <v>146</v>
      </c>
      <c r="AT199" s="209" t="s">
        <v>142</v>
      </c>
      <c r="AU199" s="209" t="s">
        <v>83</v>
      </c>
      <c r="AY199" s="17" t="s">
        <v>139</v>
      </c>
      <c r="BE199" s="210">
        <f>IF(N199="základní",J199,0)</f>
        <v>0</v>
      </c>
      <c r="BF199" s="210">
        <f>IF(N199="snížená",J199,0)</f>
        <v>0</v>
      </c>
      <c r="BG199" s="210">
        <f>IF(N199="zákl. přenesená",J199,0)</f>
        <v>0</v>
      </c>
      <c r="BH199" s="210">
        <f>IF(N199="sníž. přenesená",J199,0)</f>
        <v>0</v>
      </c>
      <c r="BI199" s="210">
        <f>IF(N199="nulová",J199,0)</f>
        <v>0</v>
      </c>
      <c r="BJ199" s="17" t="s">
        <v>81</v>
      </c>
      <c r="BK199" s="210">
        <f>ROUND(I199*H199,2)</f>
        <v>0</v>
      </c>
      <c r="BL199" s="17" t="s">
        <v>146</v>
      </c>
      <c r="BM199" s="209" t="s">
        <v>231</v>
      </c>
    </row>
    <row r="200" spans="1:65" s="2" customFormat="1" ht="24.2" customHeight="1">
      <c r="A200" s="34"/>
      <c r="B200" s="35"/>
      <c r="C200" s="197" t="s">
        <v>186</v>
      </c>
      <c r="D200" s="197" t="s">
        <v>142</v>
      </c>
      <c r="E200" s="198" t="s">
        <v>232</v>
      </c>
      <c r="F200" s="199" t="s">
        <v>233</v>
      </c>
      <c r="G200" s="200" t="s">
        <v>154</v>
      </c>
      <c r="H200" s="201">
        <v>25</v>
      </c>
      <c r="I200" s="202"/>
      <c r="J200" s="203">
        <f>ROUND(I200*H200,2)</f>
        <v>0</v>
      </c>
      <c r="K200" s="204"/>
      <c r="L200" s="39"/>
      <c r="M200" s="205" t="s">
        <v>1</v>
      </c>
      <c r="N200" s="206" t="s">
        <v>38</v>
      </c>
      <c r="O200" s="71"/>
      <c r="P200" s="207">
        <f>O200*H200</f>
        <v>0</v>
      </c>
      <c r="Q200" s="207">
        <v>0</v>
      </c>
      <c r="R200" s="207">
        <f>Q200*H200</f>
        <v>0</v>
      </c>
      <c r="S200" s="207">
        <v>0</v>
      </c>
      <c r="T200" s="208">
        <f>S200*H200</f>
        <v>0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209" t="s">
        <v>146</v>
      </c>
      <c r="AT200" s="209" t="s">
        <v>142</v>
      </c>
      <c r="AU200" s="209" t="s">
        <v>83</v>
      </c>
      <c r="AY200" s="17" t="s">
        <v>139</v>
      </c>
      <c r="BE200" s="210">
        <f>IF(N200="základní",J200,0)</f>
        <v>0</v>
      </c>
      <c r="BF200" s="210">
        <f>IF(N200="snížená",J200,0)</f>
        <v>0</v>
      </c>
      <c r="BG200" s="210">
        <f>IF(N200="zákl. přenesená",J200,0)</f>
        <v>0</v>
      </c>
      <c r="BH200" s="210">
        <f>IF(N200="sníž. přenesená",J200,0)</f>
        <v>0</v>
      </c>
      <c r="BI200" s="210">
        <f>IF(N200="nulová",J200,0)</f>
        <v>0</v>
      </c>
      <c r="BJ200" s="17" t="s">
        <v>81</v>
      </c>
      <c r="BK200" s="210">
        <f>ROUND(I200*H200,2)</f>
        <v>0</v>
      </c>
      <c r="BL200" s="17" t="s">
        <v>146</v>
      </c>
      <c r="BM200" s="209" t="s">
        <v>234</v>
      </c>
    </row>
    <row r="201" spans="1:65" s="14" customFormat="1" ht="11.25">
      <c r="B201" s="222"/>
      <c r="C201" s="223"/>
      <c r="D201" s="213" t="s">
        <v>147</v>
      </c>
      <c r="E201" s="224" t="s">
        <v>1</v>
      </c>
      <c r="F201" s="225" t="s">
        <v>211</v>
      </c>
      <c r="G201" s="223"/>
      <c r="H201" s="226">
        <v>15</v>
      </c>
      <c r="I201" s="227"/>
      <c r="J201" s="223"/>
      <c r="K201" s="223"/>
      <c r="L201" s="228"/>
      <c r="M201" s="229"/>
      <c r="N201" s="230"/>
      <c r="O201" s="230"/>
      <c r="P201" s="230"/>
      <c r="Q201" s="230"/>
      <c r="R201" s="230"/>
      <c r="S201" s="230"/>
      <c r="T201" s="231"/>
      <c r="AT201" s="232" t="s">
        <v>147</v>
      </c>
      <c r="AU201" s="232" t="s">
        <v>83</v>
      </c>
      <c r="AV201" s="14" t="s">
        <v>83</v>
      </c>
      <c r="AW201" s="14" t="s">
        <v>30</v>
      </c>
      <c r="AX201" s="14" t="s">
        <v>73</v>
      </c>
      <c r="AY201" s="232" t="s">
        <v>139</v>
      </c>
    </row>
    <row r="202" spans="1:65" s="14" customFormat="1" ht="11.25">
      <c r="B202" s="222"/>
      <c r="C202" s="223"/>
      <c r="D202" s="213" t="s">
        <v>147</v>
      </c>
      <c r="E202" s="224" t="s">
        <v>1</v>
      </c>
      <c r="F202" s="225" t="s">
        <v>168</v>
      </c>
      <c r="G202" s="223"/>
      <c r="H202" s="226">
        <v>10</v>
      </c>
      <c r="I202" s="227"/>
      <c r="J202" s="223"/>
      <c r="K202" s="223"/>
      <c r="L202" s="228"/>
      <c r="M202" s="229"/>
      <c r="N202" s="230"/>
      <c r="O202" s="230"/>
      <c r="P202" s="230"/>
      <c r="Q202" s="230"/>
      <c r="R202" s="230"/>
      <c r="S202" s="230"/>
      <c r="T202" s="231"/>
      <c r="AT202" s="232" t="s">
        <v>147</v>
      </c>
      <c r="AU202" s="232" t="s">
        <v>83</v>
      </c>
      <c r="AV202" s="14" t="s">
        <v>83</v>
      </c>
      <c r="AW202" s="14" t="s">
        <v>30</v>
      </c>
      <c r="AX202" s="14" t="s">
        <v>73</v>
      </c>
      <c r="AY202" s="232" t="s">
        <v>139</v>
      </c>
    </row>
    <row r="203" spans="1:65" s="15" customFormat="1" ht="11.25">
      <c r="B203" s="233"/>
      <c r="C203" s="234"/>
      <c r="D203" s="213" t="s">
        <v>147</v>
      </c>
      <c r="E203" s="235" t="s">
        <v>1</v>
      </c>
      <c r="F203" s="236" t="s">
        <v>151</v>
      </c>
      <c r="G203" s="234"/>
      <c r="H203" s="237">
        <v>25</v>
      </c>
      <c r="I203" s="238"/>
      <c r="J203" s="234"/>
      <c r="K203" s="234"/>
      <c r="L203" s="239"/>
      <c r="M203" s="240"/>
      <c r="N203" s="241"/>
      <c r="O203" s="241"/>
      <c r="P203" s="241"/>
      <c r="Q203" s="241"/>
      <c r="R203" s="241"/>
      <c r="S203" s="241"/>
      <c r="T203" s="242"/>
      <c r="AT203" s="243" t="s">
        <v>147</v>
      </c>
      <c r="AU203" s="243" t="s">
        <v>83</v>
      </c>
      <c r="AV203" s="15" t="s">
        <v>146</v>
      </c>
      <c r="AW203" s="15" t="s">
        <v>30</v>
      </c>
      <c r="AX203" s="15" t="s">
        <v>81</v>
      </c>
      <c r="AY203" s="243" t="s">
        <v>139</v>
      </c>
    </row>
    <row r="204" spans="1:65" s="2" customFormat="1" ht="33" customHeight="1">
      <c r="A204" s="34"/>
      <c r="B204" s="35"/>
      <c r="C204" s="197" t="s">
        <v>7</v>
      </c>
      <c r="D204" s="197" t="s">
        <v>142</v>
      </c>
      <c r="E204" s="198" t="s">
        <v>235</v>
      </c>
      <c r="F204" s="199" t="s">
        <v>236</v>
      </c>
      <c r="G204" s="200" t="s">
        <v>154</v>
      </c>
      <c r="H204" s="201">
        <v>1500</v>
      </c>
      <c r="I204" s="202"/>
      <c r="J204" s="203">
        <f>ROUND(I204*H204,2)</f>
        <v>0</v>
      </c>
      <c r="K204" s="204"/>
      <c r="L204" s="39"/>
      <c r="M204" s="205" t="s">
        <v>1</v>
      </c>
      <c r="N204" s="206" t="s">
        <v>38</v>
      </c>
      <c r="O204" s="71"/>
      <c r="P204" s="207">
        <f>O204*H204</f>
        <v>0</v>
      </c>
      <c r="Q204" s="207">
        <v>0</v>
      </c>
      <c r="R204" s="207">
        <f>Q204*H204</f>
        <v>0</v>
      </c>
      <c r="S204" s="207">
        <v>0</v>
      </c>
      <c r="T204" s="208">
        <f>S204*H204</f>
        <v>0</v>
      </c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R204" s="209" t="s">
        <v>146</v>
      </c>
      <c r="AT204" s="209" t="s">
        <v>142</v>
      </c>
      <c r="AU204" s="209" t="s">
        <v>83</v>
      </c>
      <c r="AY204" s="17" t="s">
        <v>139</v>
      </c>
      <c r="BE204" s="210">
        <f>IF(N204="základní",J204,0)</f>
        <v>0</v>
      </c>
      <c r="BF204" s="210">
        <f>IF(N204="snížená",J204,0)</f>
        <v>0</v>
      </c>
      <c r="BG204" s="210">
        <f>IF(N204="zákl. přenesená",J204,0)</f>
        <v>0</v>
      </c>
      <c r="BH204" s="210">
        <f>IF(N204="sníž. přenesená",J204,0)</f>
        <v>0</v>
      </c>
      <c r="BI204" s="210">
        <f>IF(N204="nulová",J204,0)</f>
        <v>0</v>
      </c>
      <c r="BJ204" s="17" t="s">
        <v>81</v>
      </c>
      <c r="BK204" s="210">
        <f>ROUND(I204*H204,2)</f>
        <v>0</v>
      </c>
      <c r="BL204" s="17" t="s">
        <v>146</v>
      </c>
      <c r="BM204" s="209" t="s">
        <v>237</v>
      </c>
    </row>
    <row r="205" spans="1:65" s="14" customFormat="1" ht="11.25">
      <c r="B205" s="222"/>
      <c r="C205" s="223"/>
      <c r="D205" s="213" t="s">
        <v>147</v>
      </c>
      <c r="E205" s="224" t="s">
        <v>1</v>
      </c>
      <c r="F205" s="225" t="s">
        <v>238</v>
      </c>
      <c r="G205" s="223"/>
      <c r="H205" s="226">
        <v>1500</v>
      </c>
      <c r="I205" s="227"/>
      <c r="J205" s="223"/>
      <c r="K205" s="223"/>
      <c r="L205" s="228"/>
      <c r="M205" s="229"/>
      <c r="N205" s="230"/>
      <c r="O205" s="230"/>
      <c r="P205" s="230"/>
      <c r="Q205" s="230"/>
      <c r="R205" s="230"/>
      <c r="S205" s="230"/>
      <c r="T205" s="231"/>
      <c r="AT205" s="232" t="s">
        <v>147</v>
      </c>
      <c r="AU205" s="232" t="s">
        <v>83</v>
      </c>
      <c r="AV205" s="14" t="s">
        <v>83</v>
      </c>
      <c r="AW205" s="14" t="s">
        <v>30</v>
      </c>
      <c r="AX205" s="14" t="s">
        <v>73</v>
      </c>
      <c r="AY205" s="232" t="s">
        <v>139</v>
      </c>
    </row>
    <row r="206" spans="1:65" s="15" customFormat="1" ht="11.25">
      <c r="B206" s="233"/>
      <c r="C206" s="234"/>
      <c r="D206" s="213" t="s">
        <v>147</v>
      </c>
      <c r="E206" s="235" t="s">
        <v>1</v>
      </c>
      <c r="F206" s="236" t="s">
        <v>151</v>
      </c>
      <c r="G206" s="234"/>
      <c r="H206" s="237">
        <v>1500</v>
      </c>
      <c r="I206" s="238"/>
      <c r="J206" s="234"/>
      <c r="K206" s="234"/>
      <c r="L206" s="239"/>
      <c r="M206" s="240"/>
      <c r="N206" s="241"/>
      <c r="O206" s="241"/>
      <c r="P206" s="241"/>
      <c r="Q206" s="241"/>
      <c r="R206" s="241"/>
      <c r="S206" s="241"/>
      <c r="T206" s="242"/>
      <c r="AT206" s="243" t="s">
        <v>147</v>
      </c>
      <c r="AU206" s="243" t="s">
        <v>83</v>
      </c>
      <c r="AV206" s="15" t="s">
        <v>146</v>
      </c>
      <c r="AW206" s="15" t="s">
        <v>30</v>
      </c>
      <c r="AX206" s="15" t="s">
        <v>81</v>
      </c>
      <c r="AY206" s="243" t="s">
        <v>139</v>
      </c>
    </row>
    <row r="207" spans="1:65" s="2" customFormat="1" ht="24.2" customHeight="1">
      <c r="A207" s="34"/>
      <c r="B207" s="35"/>
      <c r="C207" s="197" t="s">
        <v>192</v>
      </c>
      <c r="D207" s="197" t="s">
        <v>142</v>
      </c>
      <c r="E207" s="198" t="s">
        <v>239</v>
      </c>
      <c r="F207" s="199" t="s">
        <v>240</v>
      </c>
      <c r="G207" s="200" t="s">
        <v>154</v>
      </c>
      <c r="H207" s="201">
        <v>25</v>
      </c>
      <c r="I207" s="202"/>
      <c r="J207" s="203">
        <f>ROUND(I207*H207,2)</f>
        <v>0</v>
      </c>
      <c r="K207" s="204"/>
      <c r="L207" s="39"/>
      <c r="M207" s="205" t="s">
        <v>1</v>
      </c>
      <c r="N207" s="206" t="s">
        <v>38</v>
      </c>
      <c r="O207" s="71"/>
      <c r="P207" s="207">
        <f>O207*H207</f>
        <v>0</v>
      </c>
      <c r="Q207" s="207">
        <v>0</v>
      </c>
      <c r="R207" s="207">
        <f>Q207*H207</f>
        <v>0</v>
      </c>
      <c r="S207" s="207">
        <v>0</v>
      </c>
      <c r="T207" s="208">
        <f>S207*H207</f>
        <v>0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209" t="s">
        <v>146</v>
      </c>
      <c r="AT207" s="209" t="s">
        <v>142</v>
      </c>
      <c r="AU207" s="209" t="s">
        <v>83</v>
      </c>
      <c r="AY207" s="17" t="s">
        <v>139</v>
      </c>
      <c r="BE207" s="210">
        <f>IF(N207="základní",J207,0)</f>
        <v>0</v>
      </c>
      <c r="BF207" s="210">
        <f>IF(N207="snížená",J207,0)</f>
        <v>0</v>
      </c>
      <c r="BG207" s="210">
        <f>IF(N207="zákl. přenesená",J207,0)</f>
        <v>0</v>
      </c>
      <c r="BH207" s="210">
        <f>IF(N207="sníž. přenesená",J207,0)</f>
        <v>0</v>
      </c>
      <c r="BI207" s="210">
        <f>IF(N207="nulová",J207,0)</f>
        <v>0</v>
      </c>
      <c r="BJ207" s="17" t="s">
        <v>81</v>
      </c>
      <c r="BK207" s="210">
        <f>ROUND(I207*H207,2)</f>
        <v>0</v>
      </c>
      <c r="BL207" s="17" t="s">
        <v>146</v>
      </c>
      <c r="BM207" s="209" t="s">
        <v>241</v>
      </c>
    </row>
    <row r="208" spans="1:65" s="14" customFormat="1" ht="11.25">
      <c r="B208" s="222"/>
      <c r="C208" s="223"/>
      <c r="D208" s="213" t="s">
        <v>147</v>
      </c>
      <c r="E208" s="224" t="s">
        <v>1</v>
      </c>
      <c r="F208" s="225" t="s">
        <v>211</v>
      </c>
      <c r="G208" s="223"/>
      <c r="H208" s="226">
        <v>15</v>
      </c>
      <c r="I208" s="227"/>
      <c r="J208" s="223"/>
      <c r="K208" s="223"/>
      <c r="L208" s="228"/>
      <c r="M208" s="229"/>
      <c r="N208" s="230"/>
      <c r="O208" s="230"/>
      <c r="P208" s="230"/>
      <c r="Q208" s="230"/>
      <c r="R208" s="230"/>
      <c r="S208" s="230"/>
      <c r="T208" s="231"/>
      <c r="AT208" s="232" t="s">
        <v>147</v>
      </c>
      <c r="AU208" s="232" t="s">
        <v>83</v>
      </c>
      <c r="AV208" s="14" t="s">
        <v>83</v>
      </c>
      <c r="AW208" s="14" t="s">
        <v>30</v>
      </c>
      <c r="AX208" s="14" t="s">
        <v>73</v>
      </c>
      <c r="AY208" s="232" t="s">
        <v>139</v>
      </c>
    </row>
    <row r="209" spans="1:65" s="14" customFormat="1" ht="11.25">
      <c r="B209" s="222"/>
      <c r="C209" s="223"/>
      <c r="D209" s="213" t="s">
        <v>147</v>
      </c>
      <c r="E209" s="224" t="s">
        <v>1</v>
      </c>
      <c r="F209" s="225" t="s">
        <v>168</v>
      </c>
      <c r="G209" s="223"/>
      <c r="H209" s="226">
        <v>10</v>
      </c>
      <c r="I209" s="227"/>
      <c r="J209" s="223"/>
      <c r="K209" s="223"/>
      <c r="L209" s="228"/>
      <c r="M209" s="229"/>
      <c r="N209" s="230"/>
      <c r="O209" s="230"/>
      <c r="P209" s="230"/>
      <c r="Q209" s="230"/>
      <c r="R209" s="230"/>
      <c r="S209" s="230"/>
      <c r="T209" s="231"/>
      <c r="AT209" s="232" t="s">
        <v>147</v>
      </c>
      <c r="AU209" s="232" t="s">
        <v>83</v>
      </c>
      <c r="AV209" s="14" t="s">
        <v>83</v>
      </c>
      <c r="AW209" s="14" t="s">
        <v>30</v>
      </c>
      <c r="AX209" s="14" t="s">
        <v>73</v>
      </c>
      <c r="AY209" s="232" t="s">
        <v>139</v>
      </c>
    </row>
    <row r="210" spans="1:65" s="15" customFormat="1" ht="11.25">
      <c r="B210" s="233"/>
      <c r="C210" s="234"/>
      <c r="D210" s="213" t="s">
        <v>147</v>
      </c>
      <c r="E210" s="235" t="s">
        <v>1</v>
      </c>
      <c r="F210" s="236" t="s">
        <v>151</v>
      </c>
      <c r="G210" s="234"/>
      <c r="H210" s="237">
        <v>25</v>
      </c>
      <c r="I210" s="238"/>
      <c r="J210" s="234"/>
      <c r="K210" s="234"/>
      <c r="L210" s="239"/>
      <c r="M210" s="240"/>
      <c r="N210" s="241"/>
      <c r="O210" s="241"/>
      <c r="P210" s="241"/>
      <c r="Q210" s="241"/>
      <c r="R210" s="241"/>
      <c r="S210" s="241"/>
      <c r="T210" s="242"/>
      <c r="AT210" s="243" t="s">
        <v>147</v>
      </c>
      <c r="AU210" s="243" t="s">
        <v>83</v>
      </c>
      <c r="AV210" s="15" t="s">
        <v>146</v>
      </c>
      <c r="AW210" s="15" t="s">
        <v>30</v>
      </c>
      <c r="AX210" s="15" t="s">
        <v>81</v>
      </c>
      <c r="AY210" s="243" t="s">
        <v>139</v>
      </c>
    </row>
    <row r="211" spans="1:65" s="2" customFormat="1" ht="24.2" customHeight="1">
      <c r="A211" s="34"/>
      <c r="B211" s="35"/>
      <c r="C211" s="197" t="s">
        <v>242</v>
      </c>
      <c r="D211" s="197" t="s">
        <v>142</v>
      </c>
      <c r="E211" s="198" t="s">
        <v>243</v>
      </c>
      <c r="F211" s="199" t="s">
        <v>244</v>
      </c>
      <c r="G211" s="200" t="s">
        <v>145</v>
      </c>
      <c r="H211" s="201">
        <v>128.994</v>
      </c>
      <c r="I211" s="202"/>
      <c r="J211" s="203">
        <f>ROUND(I211*H211,2)</f>
        <v>0</v>
      </c>
      <c r="K211" s="204"/>
      <c r="L211" s="39"/>
      <c r="M211" s="205" t="s">
        <v>1</v>
      </c>
      <c r="N211" s="206" t="s">
        <v>38</v>
      </c>
      <c r="O211" s="71"/>
      <c r="P211" s="207">
        <f>O211*H211</f>
        <v>0</v>
      </c>
      <c r="Q211" s="207">
        <v>0</v>
      </c>
      <c r="R211" s="207">
        <f>Q211*H211</f>
        <v>0</v>
      </c>
      <c r="S211" s="207">
        <v>0</v>
      </c>
      <c r="T211" s="208">
        <f>S211*H211</f>
        <v>0</v>
      </c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R211" s="209" t="s">
        <v>146</v>
      </c>
      <c r="AT211" s="209" t="s">
        <v>142</v>
      </c>
      <c r="AU211" s="209" t="s">
        <v>83</v>
      </c>
      <c r="AY211" s="17" t="s">
        <v>139</v>
      </c>
      <c r="BE211" s="210">
        <f>IF(N211="základní",J211,0)</f>
        <v>0</v>
      </c>
      <c r="BF211" s="210">
        <f>IF(N211="snížená",J211,0)</f>
        <v>0</v>
      </c>
      <c r="BG211" s="210">
        <f>IF(N211="zákl. přenesená",J211,0)</f>
        <v>0</v>
      </c>
      <c r="BH211" s="210">
        <f>IF(N211="sníž. přenesená",J211,0)</f>
        <v>0</v>
      </c>
      <c r="BI211" s="210">
        <f>IF(N211="nulová",J211,0)</f>
        <v>0</v>
      </c>
      <c r="BJ211" s="17" t="s">
        <v>81</v>
      </c>
      <c r="BK211" s="210">
        <f>ROUND(I211*H211,2)</f>
        <v>0</v>
      </c>
      <c r="BL211" s="17" t="s">
        <v>146</v>
      </c>
      <c r="BM211" s="209" t="s">
        <v>245</v>
      </c>
    </row>
    <row r="212" spans="1:65" s="2" customFormat="1" ht="16.5" customHeight="1">
      <c r="A212" s="34"/>
      <c r="B212" s="35"/>
      <c r="C212" s="197" t="s">
        <v>200</v>
      </c>
      <c r="D212" s="197" t="s">
        <v>142</v>
      </c>
      <c r="E212" s="198" t="s">
        <v>246</v>
      </c>
      <c r="F212" s="199" t="s">
        <v>247</v>
      </c>
      <c r="G212" s="200" t="s">
        <v>248</v>
      </c>
      <c r="H212" s="201">
        <v>1</v>
      </c>
      <c r="I212" s="202"/>
      <c r="J212" s="203">
        <f>ROUND(I212*H212,2)</f>
        <v>0</v>
      </c>
      <c r="K212" s="204"/>
      <c r="L212" s="39"/>
      <c r="M212" s="205" t="s">
        <v>1</v>
      </c>
      <c r="N212" s="206" t="s">
        <v>38</v>
      </c>
      <c r="O212" s="71"/>
      <c r="P212" s="207">
        <f>O212*H212</f>
        <v>0</v>
      </c>
      <c r="Q212" s="207">
        <v>0</v>
      </c>
      <c r="R212" s="207">
        <f>Q212*H212</f>
        <v>0</v>
      </c>
      <c r="S212" s="207">
        <v>0</v>
      </c>
      <c r="T212" s="208">
        <f>S212*H212</f>
        <v>0</v>
      </c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R212" s="209" t="s">
        <v>146</v>
      </c>
      <c r="AT212" s="209" t="s">
        <v>142</v>
      </c>
      <c r="AU212" s="209" t="s">
        <v>83</v>
      </c>
      <c r="AY212" s="17" t="s">
        <v>139</v>
      </c>
      <c r="BE212" s="210">
        <f>IF(N212="základní",J212,0)</f>
        <v>0</v>
      </c>
      <c r="BF212" s="210">
        <f>IF(N212="snížená",J212,0)</f>
        <v>0</v>
      </c>
      <c r="BG212" s="210">
        <f>IF(N212="zákl. přenesená",J212,0)</f>
        <v>0</v>
      </c>
      <c r="BH212" s="210">
        <f>IF(N212="sníž. přenesená",J212,0)</f>
        <v>0</v>
      </c>
      <c r="BI212" s="210">
        <f>IF(N212="nulová",J212,0)</f>
        <v>0</v>
      </c>
      <c r="BJ212" s="17" t="s">
        <v>81</v>
      </c>
      <c r="BK212" s="210">
        <f>ROUND(I212*H212,2)</f>
        <v>0</v>
      </c>
      <c r="BL212" s="17" t="s">
        <v>146</v>
      </c>
      <c r="BM212" s="209" t="s">
        <v>249</v>
      </c>
    </row>
    <row r="213" spans="1:65" s="2" customFormat="1" ht="24.2" customHeight="1">
      <c r="A213" s="34"/>
      <c r="B213" s="35"/>
      <c r="C213" s="197" t="s">
        <v>250</v>
      </c>
      <c r="D213" s="197" t="s">
        <v>142</v>
      </c>
      <c r="E213" s="198" t="s">
        <v>251</v>
      </c>
      <c r="F213" s="199" t="s">
        <v>252</v>
      </c>
      <c r="G213" s="200" t="s">
        <v>253</v>
      </c>
      <c r="H213" s="201">
        <v>1.95</v>
      </c>
      <c r="I213" s="202"/>
      <c r="J213" s="203">
        <f>ROUND(I213*H213,2)</f>
        <v>0</v>
      </c>
      <c r="K213" s="204"/>
      <c r="L213" s="39"/>
      <c r="M213" s="205" t="s">
        <v>1</v>
      </c>
      <c r="N213" s="206" t="s">
        <v>38</v>
      </c>
      <c r="O213" s="71"/>
      <c r="P213" s="207">
        <f>O213*H213</f>
        <v>0</v>
      </c>
      <c r="Q213" s="207">
        <v>0</v>
      </c>
      <c r="R213" s="207">
        <f>Q213*H213</f>
        <v>0</v>
      </c>
      <c r="S213" s="207">
        <v>0</v>
      </c>
      <c r="T213" s="208">
        <f>S213*H213</f>
        <v>0</v>
      </c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R213" s="209" t="s">
        <v>146</v>
      </c>
      <c r="AT213" s="209" t="s">
        <v>142</v>
      </c>
      <c r="AU213" s="209" t="s">
        <v>83</v>
      </c>
      <c r="AY213" s="17" t="s">
        <v>139</v>
      </c>
      <c r="BE213" s="210">
        <f>IF(N213="základní",J213,0)</f>
        <v>0</v>
      </c>
      <c r="BF213" s="210">
        <f>IF(N213="snížená",J213,0)</f>
        <v>0</v>
      </c>
      <c r="BG213" s="210">
        <f>IF(N213="zákl. přenesená",J213,0)</f>
        <v>0</v>
      </c>
      <c r="BH213" s="210">
        <f>IF(N213="sníž. přenesená",J213,0)</f>
        <v>0</v>
      </c>
      <c r="BI213" s="210">
        <f>IF(N213="nulová",J213,0)</f>
        <v>0</v>
      </c>
      <c r="BJ213" s="17" t="s">
        <v>81</v>
      </c>
      <c r="BK213" s="210">
        <f>ROUND(I213*H213,2)</f>
        <v>0</v>
      </c>
      <c r="BL213" s="17" t="s">
        <v>146</v>
      </c>
      <c r="BM213" s="209" t="s">
        <v>254</v>
      </c>
    </row>
    <row r="214" spans="1:65" s="14" customFormat="1" ht="11.25">
      <c r="B214" s="222"/>
      <c r="C214" s="223"/>
      <c r="D214" s="213" t="s">
        <v>147</v>
      </c>
      <c r="E214" s="224" t="s">
        <v>1</v>
      </c>
      <c r="F214" s="225" t="s">
        <v>255</v>
      </c>
      <c r="G214" s="223"/>
      <c r="H214" s="226">
        <v>1.95</v>
      </c>
      <c r="I214" s="227"/>
      <c r="J214" s="223"/>
      <c r="K214" s="223"/>
      <c r="L214" s="228"/>
      <c r="M214" s="229"/>
      <c r="N214" s="230"/>
      <c r="O214" s="230"/>
      <c r="P214" s="230"/>
      <c r="Q214" s="230"/>
      <c r="R214" s="230"/>
      <c r="S214" s="230"/>
      <c r="T214" s="231"/>
      <c r="AT214" s="232" t="s">
        <v>147</v>
      </c>
      <c r="AU214" s="232" t="s">
        <v>83</v>
      </c>
      <c r="AV214" s="14" t="s">
        <v>83</v>
      </c>
      <c r="AW214" s="14" t="s">
        <v>30</v>
      </c>
      <c r="AX214" s="14" t="s">
        <v>73</v>
      </c>
      <c r="AY214" s="232" t="s">
        <v>139</v>
      </c>
    </row>
    <row r="215" spans="1:65" s="15" customFormat="1" ht="11.25">
      <c r="B215" s="233"/>
      <c r="C215" s="234"/>
      <c r="D215" s="213" t="s">
        <v>147</v>
      </c>
      <c r="E215" s="235" t="s">
        <v>1</v>
      </c>
      <c r="F215" s="236" t="s">
        <v>151</v>
      </c>
      <c r="G215" s="234"/>
      <c r="H215" s="237">
        <v>1.95</v>
      </c>
      <c r="I215" s="238"/>
      <c r="J215" s="234"/>
      <c r="K215" s="234"/>
      <c r="L215" s="239"/>
      <c r="M215" s="240"/>
      <c r="N215" s="241"/>
      <c r="O215" s="241"/>
      <c r="P215" s="241"/>
      <c r="Q215" s="241"/>
      <c r="R215" s="241"/>
      <c r="S215" s="241"/>
      <c r="T215" s="242"/>
      <c r="AT215" s="243" t="s">
        <v>147</v>
      </c>
      <c r="AU215" s="243" t="s">
        <v>83</v>
      </c>
      <c r="AV215" s="15" t="s">
        <v>146</v>
      </c>
      <c r="AW215" s="15" t="s">
        <v>30</v>
      </c>
      <c r="AX215" s="15" t="s">
        <v>81</v>
      </c>
      <c r="AY215" s="243" t="s">
        <v>139</v>
      </c>
    </row>
    <row r="216" spans="1:65" s="2" customFormat="1" ht="21.75" customHeight="1">
      <c r="A216" s="34"/>
      <c r="B216" s="35"/>
      <c r="C216" s="197" t="s">
        <v>205</v>
      </c>
      <c r="D216" s="197" t="s">
        <v>142</v>
      </c>
      <c r="E216" s="198" t="s">
        <v>256</v>
      </c>
      <c r="F216" s="199" t="s">
        <v>257</v>
      </c>
      <c r="G216" s="200" t="s">
        <v>145</v>
      </c>
      <c r="H216" s="201">
        <v>5.4</v>
      </c>
      <c r="I216" s="202"/>
      <c r="J216" s="203">
        <f>ROUND(I216*H216,2)</f>
        <v>0</v>
      </c>
      <c r="K216" s="204"/>
      <c r="L216" s="39"/>
      <c r="M216" s="205" t="s">
        <v>1</v>
      </c>
      <c r="N216" s="206" t="s">
        <v>38</v>
      </c>
      <c r="O216" s="71"/>
      <c r="P216" s="207">
        <f>O216*H216</f>
        <v>0</v>
      </c>
      <c r="Q216" s="207">
        <v>0</v>
      </c>
      <c r="R216" s="207">
        <f>Q216*H216</f>
        <v>0</v>
      </c>
      <c r="S216" s="207">
        <v>0</v>
      </c>
      <c r="T216" s="208">
        <f>S216*H216</f>
        <v>0</v>
      </c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R216" s="209" t="s">
        <v>146</v>
      </c>
      <c r="AT216" s="209" t="s">
        <v>142</v>
      </c>
      <c r="AU216" s="209" t="s">
        <v>83</v>
      </c>
      <c r="AY216" s="17" t="s">
        <v>139</v>
      </c>
      <c r="BE216" s="210">
        <f>IF(N216="základní",J216,0)</f>
        <v>0</v>
      </c>
      <c r="BF216" s="210">
        <f>IF(N216="snížená",J216,0)</f>
        <v>0</v>
      </c>
      <c r="BG216" s="210">
        <f>IF(N216="zákl. přenesená",J216,0)</f>
        <v>0</v>
      </c>
      <c r="BH216" s="210">
        <f>IF(N216="sníž. přenesená",J216,0)</f>
        <v>0</v>
      </c>
      <c r="BI216" s="210">
        <f>IF(N216="nulová",J216,0)</f>
        <v>0</v>
      </c>
      <c r="BJ216" s="17" t="s">
        <v>81</v>
      </c>
      <c r="BK216" s="210">
        <f>ROUND(I216*H216,2)</f>
        <v>0</v>
      </c>
      <c r="BL216" s="17" t="s">
        <v>146</v>
      </c>
      <c r="BM216" s="209" t="s">
        <v>258</v>
      </c>
    </row>
    <row r="217" spans="1:65" s="14" customFormat="1" ht="11.25">
      <c r="B217" s="222"/>
      <c r="C217" s="223"/>
      <c r="D217" s="213" t="s">
        <v>147</v>
      </c>
      <c r="E217" s="224" t="s">
        <v>1</v>
      </c>
      <c r="F217" s="225" t="s">
        <v>259</v>
      </c>
      <c r="G217" s="223"/>
      <c r="H217" s="226">
        <v>5.4</v>
      </c>
      <c r="I217" s="227"/>
      <c r="J217" s="223"/>
      <c r="K217" s="223"/>
      <c r="L217" s="228"/>
      <c r="M217" s="229"/>
      <c r="N217" s="230"/>
      <c r="O217" s="230"/>
      <c r="P217" s="230"/>
      <c r="Q217" s="230"/>
      <c r="R217" s="230"/>
      <c r="S217" s="230"/>
      <c r="T217" s="231"/>
      <c r="AT217" s="232" t="s">
        <v>147</v>
      </c>
      <c r="AU217" s="232" t="s">
        <v>83</v>
      </c>
      <c r="AV217" s="14" t="s">
        <v>83</v>
      </c>
      <c r="AW217" s="14" t="s">
        <v>30</v>
      </c>
      <c r="AX217" s="14" t="s">
        <v>73</v>
      </c>
      <c r="AY217" s="232" t="s">
        <v>139</v>
      </c>
    </row>
    <row r="218" spans="1:65" s="15" customFormat="1" ht="11.25">
      <c r="B218" s="233"/>
      <c r="C218" s="234"/>
      <c r="D218" s="213" t="s">
        <v>147</v>
      </c>
      <c r="E218" s="235" t="s">
        <v>1</v>
      </c>
      <c r="F218" s="236" t="s">
        <v>151</v>
      </c>
      <c r="G218" s="234"/>
      <c r="H218" s="237">
        <v>5.4</v>
      </c>
      <c r="I218" s="238"/>
      <c r="J218" s="234"/>
      <c r="K218" s="234"/>
      <c r="L218" s="239"/>
      <c r="M218" s="240"/>
      <c r="N218" s="241"/>
      <c r="O218" s="241"/>
      <c r="P218" s="241"/>
      <c r="Q218" s="241"/>
      <c r="R218" s="241"/>
      <c r="S218" s="241"/>
      <c r="T218" s="242"/>
      <c r="AT218" s="243" t="s">
        <v>147</v>
      </c>
      <c r="AU218" s="243" t="s">
        <v>83</v>
      </c>
      <c r="AV218" s="15" t="s">
        <v>146</v>
      </c>
      <c r="AW218" s="15" t="s">
        <v>30</v>
      </c>
      <c r="AX218" s="15" t="s">
        <v>81</v>
      </c>
      <c r="AY218" s="243" t="s">
        <v>139</v>
      </c>
    </row>
    <row r="219" spans="1:65" s="2" customFormat="1" ht="24.2" customHeight="1">
      <c r="A219" s="34"/>
      <c r="B219" s="35"/>
      <c r="C219" s="197" t="s">
        <v>260</v>
      </c>
      <c r="D219" s="197" t="s">
        <v>142</v>
      </c>
      <c r="E219" s="198" t="s">
        <v>261</v>
      </c>
      <c r="F219" s="199" t="s">
        <v>262</v>
      </c>
      <c r="G219" s="200" t="s">
        <v>154</v>
      </c>
      <c r="H219" s="201">
        <v>4</v>
      </c>
      <c r="I219" s="202"/>
      <c r="J219" s="203">
        <f>ROUND(I219*H219,2)</f>
        <v>0</v>
      </c>
      <c r="K219" s="204"/>
      <c r="L219" s="39"/>
      <c r="M219" s="205" t="s">
        <v>1</v>
      </c>
      <c r="N219" s="206" t="s">
        <v>38</v>
      </c>
      <c r="O219" s="71"/>
      <c r="P219" s="207">
        <f>O219*H219</f>
        <v>0</v>
      </c>
      <c r="Q219" s="207">
        <v>0</v>
      </c>
      <c r="R219" s="207">
        <f>Q219*H219</f>
        <v>0</v>
      </c>
      <c r="S219" s="207">
        <v>0</v>
      </c>
      <c r="T219" s="208">
        <f>S219*H219</f>
        <v>0</v>
      </c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R219" s="209" t="s">
        <v>146</v>
      </c>
      <c r="AT219" s="209" t="s">
        <v>142</v>
      </c>
      <c r="AU219" s="209" t="s">
        <v>83</v>
      </c>
      <c r="AY219" s="17" t="s">
        <v>139</v>
      </c>
      <c r="BE219" s="210">
        <f>IF(N219="základní",J219,0)</f>
        <v>0</v>
      </c>
      <c r="BF219" s="210">
        <f>IF(N219="snížená",J219,0)</f>
        <v>0</v>
      </c>
      <c r="BG219" s="210">
        <f>IF(N219="zákl. přenesená",J219,0)</f>
        <v>0</v>
      </c>
      <c r="BH219" s="210">
        <f>IF(N219="sníž. přenesená",J219,0)</f>
        <v>0</v>
      </c>
      <c r="BI219" s="210">
        <f>IF(N219="nulová",J219,0)</f>
        <v>0</v>
      </c>
      <c r="BJ219" s="17" t="s">
        <v>81</v>
      </c>
      <c r="BK219" s="210">
        <f>ROUND(I219*H219,2)</f>
        <v>0</v>
      </c>
      <c r="BL219" s="17" t="s">
        <v>146</v>
      </c>
      <c r="BM219" s="209" t="s">
        <v>263</v>
      </c>
    </row>
    <row r="220" spans="1:65" s="13" customFormat="1" ht="11.25">
      <c r="B220" s="211"/>
      <c r="C220" s="212"/>
      <c r="D220" s="213" t="s">
        <v>147</v>
      </c>
      <c r="E220" s="214" t="s">
        <v>1</v>
      </c>
      <c r="F220" s="215" t="s">
        <v>148</v>
      </c>
      <c r="G220" s="212"/>
      <c r="H220" s="214" t="s">
        <v>1</v>
      </c>
      <c r="I220" s="216"/>
      <c r="J220" s="212"/>
      <c r="K220" s="212"/>
      <c r="L220" s="217"/>
      <c r="M220" s="218"/>
      <c r="N220" s="219"/>
      <c r="O220" s="219"/>
      <c r="P220" s="219"/>
      <c r="Q220" s="219"/>
      <c r="R220" s="219"/>
      <c r="S220" s="219"/>
      <c r="T220" s="220"/>
      <c r="AT220" s="221" t="s">
        <v>147</v>
      </c>
      <c r="AU220" s="221" t="s">
        <v>83</v>
      </c>
      <c r="AV220" s="13" t="s">
        <v>81</v>
      </c>
      <c r="AW220" s="13" t="s">
        <v>30</v>
      </c>
      <c r="AX220" s="13" t="s">
        <v>73</v>
      </c>
      <c r="AY220" s="221" t="s">
        <v>139</v>
      </c>
    </row>
    <row r="221" spans="1:65" s="14" customFormat="1" ht="11.25">
      <c r="B221" s="222"/>
      <c r="C221" s="223"/>
      <c r="D221" s="213" t="s">
        <v>147</v>
      </c>
      <c r="E221" s="224" t="s">
        <v>1</v>
      </c>
      <c r="F221" s="225" t="s">
        <v>146</v>
      </c>
      <c r="G221" s="223"/>
      <c r="H221" s="226">
        <v>4</v>
      </c>
      <c r="I221" s="227"/>
      <c r="J221" s="223"/>
      <c r="K221" s="223"/>
      <c r="L221" s="228"/>
      <c r="M221" s="229"/>
      <c r="N221" s="230"/>
      <c r="O221" s="230"/>
      <c r="P221" s="230"/>
      <c r="Q221" s="230"/>
      <c r="R221" s="230"/>
      <c r="S221" s="230"/>
      <c r="T221" s="231"/>
      <c r="AT221" s="232" t="s">
        <v>147</v>
      </c>
      <c r="AU221" s="232" t="s">
        <v>83</v>
      </c>
      <c r="AV221" s="14" t="s">
        <v>83</v>
      </c>
      <c r="AW221" s="14" t="s">
        <v>30</v>
      </c>
      <c r="AX221" s="14" t="s">
        <v>73</v>
      </c>
      <c r="AY221" s="232" t="s">
        <v>139</v>
      </c>
    </row>
    <row r="222" spans="1:65" s="15" customFormat="1" ht="11.25">
      <c r="B222" s="233"/>
      <c r="C222" s="234"/>
      <c r="D222" s="213" t="s">
        <v>147</v>
      </c>
      <c r="E222" s="235" t="s">
        <v>1</v>
      </c>
      <c r="F222" s="236" t="s">
        <v>151</v>
      </c>
      <c r="G222" s="234"/>
      <c r="H222" s="237">
        <v>4</v>
      </c>
      <c r="I222" s="238"/>
      <c r="J222" s="234"/>
      <c r="K222" s="234"/>
      <c r="L222" s="239"/>
      <c r="M222" s="240"/>
      <c r="N222" s="241"/>
      <c r="O222" s="241"/>
      <c r="P222" s="241"/>
      <c r="Q222" s="241"/>
      <c r="R222" s="241"/>
      <c r="S222" s="241"/>
      <c r="T222" s="242"/>
      <c r="AT222" s="243" t="s">
        <v>147</v>
      </c>
      <c r="AU222" s="243" t="s">
        <v>83</v>
      </c>
      <c r="AV222" s="15" t="s">
        <v>146</v>
      </c>
      <c r="AW222" s="15" t="s">
        <v>30</v>
      </c>
      <c r="AX222" s="15" t="s">
        <v>81</v>
      </c>
      <c r="AY222" s="243" t="s">
        <v>139</v>
      </c>
    </row>
    <row r="223" spans="1:65" s="12" customFormat="1" ht="22.9" customHeight="1">
      <c r="B223" s="181"/>
      <c r="C223" s="182"/>
      <c r="D223" s="183" t="s">
        <v>72</v>
      </c>
      <c r="E223" s="195" t="s">
        <v>264</v>
      </c>
      <c r="F223" s="195" t="s">
        <v>265</v>
      </c>
      <c r="G223" s="182"/>
      <c r="H223" s="182"/>
      <c r="I223" s="185"/>
      <c r="J223" s="196">
        <f>BK223</f>
        <v>0</v>
      </c>
      <c r="K223" s="182"/>
      <c r="L223" s="187"/>
      <c r="M223" s="188"/>
      <c r="N223" s="189"/>
      <c r="O223" s="189"/>
      <c r="P223" s="190">
        <f>SUM(P224:P241)</f>
        <v>0</v>
      </c>
      <c r="Q223" s="189"/>
      <c r="R223" s="190">
        <f>SUM(R224:R241)</f>
        <v>0</v>
      </c>
      <c r="S223" s="189"/>
      <c r="T223" s="191">
        <f>SUM(T224:T241)</f>
        <v>0</v>
      </c>
      <c r="AR223" s="192" t="s">
        <v>81</v>
      </c>
      <c r="AT223" s="193" t="s">
        <v>72</v>
      </c>
      <c r="AU223" s="193" t="s">
        <v>81</v>
      </c>
      <c r="AY223" s="192" t="s">
        <v>139</v>
      </c>
      <c r="BK223" s="194">
        <f>SUM(BK224:BK241)</f>
        <v>0</v>
      </c>
    </row>
    <row r="224" spans="1:65" s="2" customFormat="1" ht="24.2" customHeight="1">
      <c r="A224" s="34"/>
      <c r="B224" s="35"/>
      <c r="C224" s="197" t="s">
        <v>214</v>
      </c>
      <c r="D224" s="197" t="s">
        <v>142</v>
      </c>
      <c r="E224" s="198" t="s">
        <v>266</v>
      </c>
      <c r="F224" s="199" t="s">
        <v>267</v>
      </c>
      <c r="G224" s="200" t="s">
        <v>268</v>
      </c>
      <c r="H224" s="201">
        <v>5.3490000000000002</v>
      </c>
      <c r="I224" s="202"/>
      <c r="J224" s="203">
        <f>ROUND(I224*H224,2)</f>
        <v>0</v>
      </c>
      <c r="K224" s="204"/>
      <c r="L224" s="39"/>
      <c r="M224" s="205" t="s">
        <v>1</v>
      </c>
      <c r="N224" s="206" t="s">
        <v>38</v>
      </c>
      <c r="O224" s="71"/>
      <c r="P224" s="207">
        <f>O224*H224</f>
        <v>0</v>
      </c>
      <c r="Q224" s="207">
        <v>0</v>
      </c>
      <c r="R224" s="207">
        <f>Q224*H224</f>
        <v>0</v>
      </c>
      <c r="S224" s="207">
        <v>0</v>
      </c>
      <c r="T224" s="208">
        <f>S224*H224</f>
        <v>0</v>
      </c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R224" s="209" t="s">
        <v>146</v>
      </c>
      <c r="AT224" s="209" t="s">
        <v>142</v>
      </c>
      <c r="AU224" s="209" t="s">
        <v>83</v>
      </c>
      <c r="AY224" s="17" t="s">
        <v>139</v>
      </c>
      <c r="BE224" s="210">
        <f>IF(N224="základní",J224,0)</f>
        <v>0</v>
      </c>
      <c r="BF224" s="210">
        <f>IF(N224="snížená",J224,0)</f>
        <v>0</v>
      </c>
      <c r="BG224" s="210">
        <f>IF(N224="zákl. přenesená",J224,0)</f>
        <v>0</v>
      </c>
      <c r="BH224" s="210">
        <f>IF(N224="sníž. přenesená",J224,0)</f>
        <v>0</v>
      </c>
      <c r="BI224" s="210">
        <f>IF(N224="nulová",J224,0)</f>
        <v>0</v>
      </c>
      <c r="BJ224" s="17" t="s">
        <v>81</v>
      </c>
      <c r="BK224" s="210">
        <f>ROUND(I224*H224,2)</f>
        <v>0</v>
      </c>
      <c r="BL224" s="17" t="s">
        <v>146</v>
      </c>
      <c r="BM224" s="209" t="s">
        <v>269</v>
      </c>
    </row>
    <row r="225" spans="1:65" s="2" customFormat="1" ht="33" customHeight="1">
      <c r="A225" s="34"/>
      <c r="B225" s="35"/>
      <c r="C225" s="197" t="s">
        <v>270</v>
      </c>
      <c r="D225" s="197" t="s">
        <v>142</v>
      </c>
      <c r="E225" s="198" t="s">
        <v>271</v>
      </c>
      <c r="F225" s="199" t="s">
        <v>272</v>
      </c>
      <c r="G225" s="200" t="s">
        <v>268</v>
      </c>
      <c r="H225" s="201">
        <v>10.698</v>
      </c>
      <c r="I225" s="202"/>
      <c r="J225" s="203">
        <f>ROUND(I225*H225,2)</f>
        <v>0</v>
      </c>
      <c r="K225" s="204"/>
      <c r="L225" s="39"/>
      <c r="M225" s="205" t="s">
        <v>1</v>
      </c>
      <c r="N225" s="206" t="s">
        <v>38</v>
      </c>
      <c r="O225" s="71"/>
      <c r="P225" s="207">
        <f>O225*H225</f>
        <v>0</v>
      </c>
      <c r="Q225" s="207">
        <v>0</v>
      </c>
      <c r="R225" s="207">
        <f>Q225*H225</f>
        <v>0</v>
      </c>
      <c r="S225" s="207">
        <v>0</v>
      </c>
      <c r="T225" s="208">
        <f>S225*H225</f>
        <v>0</v>
      </c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R225" s="209" t="s">
        <v>146</v>
      </c>
      <c r="AT225" s="209" t="s">
        <v>142</v>
      </c>
      <c r="AU225" s="209" t="s">
        <v>83</v>
      </c>
      <c r="AY225" s="17" t="s">
        <v>139</v>
      </c>
      <c r="BE225" s="210">
        <f>IF(N225="základní",J225,0)</f>
        <v>0</v>
      </c>
      <c r="BF225" s="210">
        <f>IF(N225="snížená",J225,0)</f>
        <v>0</v>
      </c>
      <c r="BG225" s="210">
        <f>IF(N225="zákl. přenesená",J225,0)</f>
        <v>0</v>
      </c>
      <c r="BH225" s="210">
        <f>IF(N225="sníž. přenesená",J225,0)</f>
        <v>0</v>
      </c>
      <c r="BI225" s="210">
        <f>IF(N225="nulová",J225,0)</f>
        <v>0</v>
      </c>
      <c r="BJ225" s="17" t="s">
        <v>81</v>
      </c>
      <c r="BK225" s="210">
        <f>ROUND(I225*H225,2)</f>
        <v>0</v>
      </c>
      <c r="BL225" s="17" t="s">
        <v>146</v>
      </c>
      <c r="BM225" s="209" t="s">
        <v>273</v>
      </c>
    </row>
    <row r="226" spans="1:65" s="14" customFormat="1" ht="11.25">
      <c r="B226" s="222"/>
      <c r="C226" s="223"/>
      <c r="D226" s="213" t="s">
        <v>147</v>
      </c>
      <c r="E226" s="224" t="s">
        <v>1</v>
      </c>
      <c r="F226" s="225" t="s">
        <v>274</v>
      </c>
      <c r="G226" s="223"/>
      <c r="H226" s="226">
        <v>10.698</v>
      </c>
      <c r="I226" s="227"/>
      <c r="J226" s="223"/>
      <c r="K226" s="223"/>
      <c r="L226" s="228"/>
      <c r="M226" s="229"/>
      <c r="N226" s="230"/>
      <c r="O226" s="230"/>
      <c r="P226" s="230"/>
      <c r="Q226" s="230"/>
      <c r="R226" s="230"/>
      <c r="S226" s="230"/>
      <c r="T226" s="231"/>
      <c r="AT226" s="232" t="s">
        <v>147</v>
      </c>
      <c r="AU226" s="232" t="s">
        <v>83</v>
      </c>
      <c r="AV226" s="14" t="s">
        <v>83</v>
      </c>
      <c r="AW226" s="14" t="s">
        <v>30</v>
      </c>
      <c r="AX226" s="14" t="s">
        <v>73</v>
      </c>
      <c r="AY226" s="232" t="s">
        <v>139</v>
      </c>
    </row>
    <row r="227" spans="1:65" s="15" customFormat="1" ht="11.25">
      <c r="B227" s="233"/>
      <c r="C227" s="234"/>
      <c r="D227" s="213" t="s">
        <v>147</v>
      </c>
      <c r="E227" s="235" t="s">
        <v>1</v>
      </c>
      <c r="F227" s="236" t="s">
        <v>151</v>
      </c>
      <c r="G227" s="234"/>
      <c r="H227" s="237">
        <v>10.698</v>
      </c>
      <c r="I227" s="238"/>
      <c r="J227" s="234"/>
      <c r="K227" s="234"/>
      <c r="L227" s="239"/>
      <c r="M227" s="240"/>
      <c r="N227" s="241"/>
      <c r="O227" s="241"/>
      <c r="P227" s="241"/>
      <c r="Q227" s="241"/>
      <c r="R227" s="241"/>
      <c r="S227" s="241"/>
      <c r="T227" s="242"/>
      <c r="AT227" s="243" t="s">
        <v>147</v>
      </c>
      <c r="AU227" s="243" t="s">
        <v>83</v>
      </c>
      <c r="AV227" s="15" t="s">
        <v>146</v>
      </c>
      <c r="AW227" s="15" t="s">
        <v>30</v>
      </c>
      <c r="AX227" s="15" t="s">
        <v>81</v>
      </c>
      <c r="AY227" s="243" t="s">
        <v>139</v>
      </c>
    </row>
    <row r="228" spans="1:65" s="2" customFormat="1" ht="21.75" customHeight="1">
      <c r="A228" s="34"/>
      <c r="B228" s="35"/>
      <c r="C228" s="197" t="s">
        <v>209</v>
      </c>
      <c r="D228" s="197" t="s">
        <v>142</v>
      </c>
      <c r="E228" s="198" t="s">
        <v>275</v>
      </c>
      <c r="F228" s="199" t="s">
        <v>276</v>
      </c>
      <c r="G228" s="200" t="s">
        <v>154</v>
      </c>
      <c r="H228" s="201">
        <v>15</v>
      </c>
      <c r="I228" s="202"/>
      <c r="J228" s="203">
        <f>ROUND(I228*H228,2)</f>
        <v>0</v>
      </c>
      <c r="K228" s="204"/>
      <c r="L228" s="39"/>
      <c r="M228" s="205" t="s">
        <v>1</v>
      </c>
      <c r="N228" s="206" t="s">
        <v>38</v>
      </c>
      <c r="O228" s="71"/>
      <c r="P228" s="207">
        <f>O228*H228</f>
        <v>0</v>
      </c>
      <c r="Q228" s="207">
        <v>0</v>
      </c>
      <c r="R228" s="207">
        <f>Q228*H228</f>
        <v>0</v>
      </c>
      <c r="S228" s="207">
        <v>0</v>
      </c>
      <c r="T228" s="208">
        <f>S228*H228</f>
        <v>0</v>
      </c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R228" s="209" t="s">
        <v>146</v>
      </c>
      <c r="AT228" s="209" t="s">
        <v>142</v>
      </c>
      <c r="AU228" s="209" t="s">
        <v>83</v>
      </c>
      <c r="AY228" s="17" t="s">
        <v>139</v>
      </c>
      <c r="BE228" s="210">
        <f>IF(N228="základní",J228,0)</f>
        <v>0</v>
      </c>
      <c r="BF228" s="210">
        <f>IF(N228="snížená",J228,0)</f>
        <v>0</v>
      </c>
      <c r="BG228" s="210">
        <f>IF(N228="zákl. přenesená",J228,0)</f>
        <v>0</v>
      </c>
      <c r="BH228" s="210">
        <f>IF(N228="sníž. přenesená",J228,0)</f>
        <v>0</v>
      </c>
      <c r="BI228" s="210">
        <f>IF(N228="nulová",J228,0)</f>
        <v>0</v>
      </c>
      <c r="BJ228" s="17" t="s">
        <v>81</v>
      </c>
      <c r="BK228" s="210">
        <f>ROUND(I228*H228,2)</f>
        <v>0</v>
      </c>
      <c r="BL228" s="17" t="s">
        <v>146</v>
      </c>
      <c r="BM228" s="209" t="s">
        <v>277</v>
      </c>
    </row>
    <row r="229" spans="1:65" s="14" customFormat="1" ht="11.25">
      <c r="B229" s="222"/>
      <c r="C229" s="223"/>
      <c r="D229" s="213" t="s">
        <v>147</v>
      </c>
      <c r="E229" s="224" t="s">
        <v>1</v>
      </c>
      <c r="F229" s="225" t="s">
        <v>211</v>
      </c>
      <c r="G229" s="223"/>
      <c r="H229" s="226">
        <v>15</v>
      </c>
      <c r="I229" s="227"/>
      <c r="J229" s="223"/>
      <c r="K229" s="223"/>
      <c r="L229" s="228"/>
      <c r="M229" s="229"/>
      <c r="N229" s="230"/>
      <c r="O229" s="230"/>
      <c r="P229" s="230"/>
      <c r="Q229" s="230"/>
      <c r="R229" s="230"/>
      <c r="S229" s="230"/>
      <c r="T229" s="231"/>
      <c r="AT229" s="232" t="s">
        <v>147</v>
      </c>
      <c r="AU229" s="232" t="s">
        <v>83</v>
      </c>
      <c r="AV229" s="14" t="s">
        <v>83</v>
      </c>
      <c r="AW229" s="14" t="s">
        <v>30</v>
      </c>
      <c r="AX229" s="14" t="s">
        <v>73</v>
      </c>
      <c r="AY229" s="232" t="s">
        <v>139</v>
      </c>
    </row>
    <row r="230" spans="1:65" s="15" customFormat="1" ht="11.25">
      <c r="B230" s="233"/>
      <c r="C230" s="234"/>
      <c r="D230" s="213" t="s">
        <v>147</v>
      </c>
      <c r="E230" s="235" t="s">
        <v>1</v>
      </c>
      <c r="F230" s="236" t="s">
        <v>151</v>
      </c>
      <c r="G230" s="234"/>
      <c r="H230" s="237">
        <v>15</v>
      </c>
      <c r="I230" s="238"/>
      <c r="J230" s="234"/>
      <c r="K230" s="234"/>
      <c r="L230" s="239"/>
      <c r="M230" s="240"/>
      <c r="N230" s="241"/>
      <c r="O230" s="241"/>
      <c r="P230" s="241"/>
      <c r="Q230" s="241"/>
      <c r="R230" s="241"/>
      <c r="S230" s="241"/>
      <c r="T230" s="242"/>
      <c r="AT230" s="243" t="s">
        <v>147</v>
      </c>
      <c r="AU230" s="243" t="s">
        <v>83</v>
      </c>
      <c r="AV230" s="15" t="s">
        <v>146</v>
      </c>
      <c r="AW230" s="15" t="s">
        <v>30</v>
      </c>
      <c r="AX230" s="15" t="s">
        <v>81</v>
      </c>
      <c r="AY230" s="243" t="s">
        <v>139</v>
      </c>
    </row>
    <row r="231" spans="1:65" s="2" customFormat="1" ht="24.2" customHeight="1">
      <c r="A231" s="34"/>
      <c r="B231" s="35"/>
      <c r="C231" s="197" t="s">
        <v>278</v>
      </c>
      <c r="D231" s="197" t="s">
        <v>142</v>
      </c>
      <c r="E231" s="198" t="s">
        <v>279</v>
      </c>
      <c r="F231" s="199" t="s">
        <v>280</v>
      </c>
      <c r="G231" s="200" t="s">
        <v>154</v>
      </c>
      <c r="H231" s="201">
        <v>450</v>
      </c>
      <c r="I231" s="202"/>
      <c r="J231" s="203">
        <f>ROUND(I231*H231,2)</f>
        <v>0</v>
      </c>
      <c r="K231" s="204"/>
      <c r="L231" s="39"/>
      <c r="M231" s="205" t="s">
        <v>1</v>
      </c>
      <c r="N231" s="206" t="s">
        <v>38</v>
      </c>
      <c r="O231" s="71"/>
      <c r="P231" s="207">
        <f>O231*H231</f>
        <v>0</v>
      </c>
      <c r="Q231" s="207">
        <v>0</v>
      </c>
      <c r="R231" s="207">
        <f>Q231*H231</f>
        <v>0</v>
      </c>
      <c r="S231" s="207">
        <v>0</v>
      </c>
      <c r="T231" s="208">
        <f>S231*H231</f>
        <v>0</v>
      </c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R231" s="209" t="s">
        <v>146</v>
      </c>
      <c r="AT231" s="209" t="s">
        <v>142</v>
      </c>
      <c r="AU231" s="209" t="s">
        <v>83</v>
      </c>
      <c r="AY231" s="17" t="s">
        <v>139</v>
      </c>
      <c r="BE231" s="210">
        <f>IF(N231="základní",J231,0)</f>
        <v>0</v>
      </c>
      <c r="BF231" s="210">
        <f>IF(N231="snížená",J231,0)</f>
        <v>0</v>
      </c>
      <c r="BG231" s="210">
        <f>IF(N231="zákl. přenesená",J231,0)</f>
        <v>0</v>
      </c>
      <c r="BH231" s="210">
        <f>IF(N231="sníž. přenesená",J231,0)</f>
        <v>0</v>
      </c>
      <c r="BI231" s="210">
        <f>IF(N231="nulová",J231,0)</f>
        <v>0</v>
      </c>
      <c r="BJ231" s="17" t="s">
        <v>81</v>
      </c>
      <c r="BK231" s="210">
        <f>ROUND(I231*H231,2)</f>
        <v>0</v>
      </c>
      <c r="BL231" s="17" t="s">
        <v>146</v>
      </c>
      <c r="BM231" s="209" t="s">
        <v>281</v>
      </c>
    </row>
    <row r="232" spans="1:65" s="14" customFormat="1" ht="11.25">
      <c r="B232" s="222"/>
      <c r="C232" s="223"/>
      <c r="D232" s="213" t="s">
        <v>147</v>
      </c>
      <c r="E232" s="224" t="s">
        <v>1</v>
      </c>
      <c r="F232" s="225" t="s">
        <v>282</v>
      </c>
      <c r="G232" s="223"/>
      <c r="H232" s="226">
        <v>450</v>
      </c>
      <c r="I232" s="227"/>
      <c r="J232" s="223"/>
      <c r="K232" s="223"/>
      <c r="L232" s="228"/>
      <c r="M232" s="229"/>
      <c r="N232" s="230"/>
      <c r="O232" s="230"/>
      <c r="P232" s="230"/>
      <c r="Q232" s="230"/>
      <c r="R232" s="230"/>
      <c r="S232" s="230"/>
      <c r="T232" s="231"/>
      <c r="AT232" s="232" t="s">
        <v>147</v>
      </c>
      <c r="AU232" s="232" t="s">
        <v>83</v>
      </c>
      <c r="AV232" s="14" t="s">
        <v>83</v>
      </c>
      <c r="AW232" s="14" t="s">
        <v>30</v>
      </c>
      <c r="AX232" s="14" t="s">
        <v>73</v>
      </c>
      <c r="AY232" s="232" t="s">
        <v>139</v>
      </c>
    </row>
    <row r="233" spans="1:65" s="15" customFormat="1" ht="11.25">
      <c r="B233" s="233"/>
      <c r="C233" s="234"/>
      <c r="D233" s="213" t="s">
        <v>147</v>
      </c>
      <c r="E233" s="235" t="s">
        <v>1</v>
      </c>
      <c r="F233" s="236" t="s">
        <v>151</v>
      </c>
      <c r="G233" s="234"/>
      <c r="H233" s="237">
        <v>450</v>
      </c>
      <c r="I233" s="238"/>
      <c r="J233" s="234"/>
      <c r="K233" s="234"/>
      <c r="L233" s="239"/>
      <c r="M233" s="240"/>
      <c r="N233" s="241"/>
      <c r="O233" s="241"/>
      <c r="P233" s="241"/>
      <c r="Q233" s="241"/>
      <c r="R233" s="241"/>
      <c r="S233" s="241"/>
      <c r="T233" s="242"/>
      <c r="AT233" s="243" t="s">
        <v>147</v>
      </c>
      <c r="AU233" s="243" t="s">
        <v>83</v>
      </c>
      <c r="AV233" s="15" t="s">
        <v>146</v>
      </c>
      <c r="AW233" s="15" t="s">
        <v>30</v>
      </c>
      <c r="AX233" s="15" t="s">
        <v>81</v>
      </c>
      <c r="AY233" s="243" t="s">
        <v>139</v>
      </c>
    </row>
    <row r="234" spans="1:65" s="2" customFormat="1" ht="24.2" customHeight="1">
      <c r="A234" s="34"/>
      <c r="B234" s="35"/>
      <c r="C234" s="197" t="s">
        <v>218</v>
      </c>
      <c r="D234" s="197" t="s">
        <v>142</v>
      </c>
      <c r="E234" s="198" t="s">
        <v>283</v>
      </c>
      <c r="F234" s="199" t="s">
        <v>284</v>
      </c>
      <c r="G234" s="200" t="s">
        <v>268</v>
      </c>
      <c r="H234" s="201">
        <v>5.3490000000000002</v>
      </c>
      <c r="I234" s="202"/>
      <c r="J234" s="203">
        <f>ROUND(I234*H234,2)</f>
        <v>0</v>
      </c>
      <c r="K234" s="204"/>
      <c r="L234" s="39"/>
      <c r="M234" s="205" t="s">
        <v>1</v>
      </c>
      <c r="N234" s="206" t="s">
        <v>38</v>
      </c>
      <c r="O234" s="71"/>
      <c r="P234" s="207">
        <f>O234*H234</f>
        <v>0</v>
      </c>
      <c r="Q234" s="207">
        <v>0</v>
      </c>
      <c r="R234" s="207">
        <f>Q234*H234</f>
        <v>0</v>
      </c>
      <c r="S234" s="207">
        <v>0</v>
      </c>
      <c r="T234" s="208">
        <f>S234*H234</f>
        <v>0</v>
      </c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R234" s="209" t="s">
        <v>146</v>
      </c>
      <c r="AT234" s="209" t="s">
        <v>142</v>
      </c>
      <c r="AU234" s="209" t="s">
        <v>83</v>
      </c>
      <c r="AY234" s="17" t="s">
        <v>139</v>
      </c>
      <c r="BE234" s="210">
        <f>IF(N234="základní",J234,0)</f>
        <v>0</v>
      </c>
      <c r="BF234" s="210">
        <f>IF(N234="snížená",J234,0)</f>
        <v>0</v>
      </c>
      <c r="BG234" s="210">
        <f>IF(N234="zákl. přenesená",J234,0)</f>
        <v>0</v>
      </c>
      <c r="BH234" s="210">
        <f>IF(N234="sníž. přenesená",J234,0)</f>
        <v>0</v>
      </c>
      <c r="BI234" s="210">
        <f>IF(N234="nulová",J234,0)</f>
        <v>0</v>
      </c>
      <c r="BJ234" s="17" t="s">
        <v>81</v>
      </c>
      <c r="BK234" s="210">
        <f>ROUND(I234*H234,2)</f>
        <v>0</v>
      </c>
      <c r="BL234" s="17" t="s">
        <v>146</v>
      </c>
      <c r="BM234" s="209" t="s">
        <v>285</v>
      </c>
    </row>
    <row r="235" spans="1:65" s="2" customFormat="1" ht="24.2" customHeight="1">
      <c r="A235" s="34"/>
      <c r="B235" s="35"/>
      <c r="C235" s="197" t="s">
        <v>286</v>
      </c>
      <c r="D235" s="197" t="s">
        <v>142</v>
      </c>
      <c r="E235" s="198" t="s">
        <v>287</v>
      </c>
      <c r="F235" s="199" t="s">
        <v>288</v>
      </c>
      <c r="G235" s="200" t="s">
        <v>268</v>
      </c>
      <c r="H235" s="201">
        <v>59.268000000000001</v>
      </c>
      <c r="I235" s="202"/>
      <c r="J235" s="203">
        <f>ROUND(I235*H235,2)</f>
        <v>0</v>
      </c>
      <c r="K235" s="204"/>
      <c r="L235" s="39"/>
      <c r="M235" s="205" t="s">
        <v>1</v>
      </c>
      <c r="N235" s="206" t="s">
        <v>38</v>
      </c>
      <c r="O235" s="71"/>
      <c r="P235" s="207">
        <f>O235*H235</f>
        <v>0</v>
      </c>
      <c r="Q235" s="207">
        <v>0</v>
      </c>
      <c r="R235" s="207">
        <f>Q235*H235</f>
        <v>0</v>
      </c>
      <c r="S235" s="207">
        <v>0</v>
      </c>
      <c r="T235" s="208">
        <f>S235*H235</f>
        <v>0</v>
      </c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R235" s="209" t="s">
        <v>146</v>
      </c>
      <c r="AT235" s="209" t="s">
        <v>142</v>
      </c>
      <c r="AU235" s="209" t="s">
        <v>83</v>
      </c>
      <c r="AY235" s="17" t="s">
        <v>139</v>
      </c>
      <c r="BE235" s="210">
        <f>IF(N235="základní",J235,0)</f>
        <v>0</v>
      </c>
      <c r="BF235" s="210">
        <f>IF(N235="snížená",J235,0)</f>
        <v>0</v>
      </c>
      <c r="BG235" s="210">
        <f>IF(N235="zákl. přenesená",J235,0)</f>
        <v>0</v>
      </c>
      <c r="BH235" s="210">
        <f>IF(N235="sníž. přenesená",J235,0)</f>
        <v>0</v>
      </c>
      <c r="BI235" s="210">
        <f>IF(N235="nulová",J235,0)</f>
        <v>0</v>
      </c>
      <c r="BJ235" s="17" t="s">
        <v>81</v>
      </c>
      <c r="BK235" s="210">
        <f>ROUND(I235*H235,2)</f>
        <v>0</v>
      </c>
      <c r="BL235" s="17" t="s">
        <v>146</v>
      </c>
      <c r="BM235" s="209" t="s">
        <v>289</v>
      </c>
    </row>
    <row r="236" spans="1:65" s="14" customFormat="1" ht="11.25">
      <c r="B236" s="222"/>
      <c r="C236" s="223"/>
      <c r="D236" s="213" t="s">
        <v>147</v>
      </c>
      <c r="E236" s="224" t="s">
        <v>1</v>
      </c>
      <c r="F236" s="225" t="s">
        <v>290</v>
      </c>
      <c r="G236" s="223"/>
      <c r="H236" s="226">
        <v>59.268000000000001</v>
      </c>
      <c r="I236" s="227"/>
      <c r="J236" s="223"/>
      <c r="K236" s="223"/>
      <c r="L236" s="228"/>
      <c r="M236" s="229"/>
      <c r="N236" s="230"/>
      <c r="O236" s="230"/>
      <c r="P236" s="230"/>
      <c r="Q236" s="230"/>
      <c r="R236" s="230"/>
      <c r="S236" s="230"/>
      <c r="T236" s="231"/>
      <c r="AT236" s="232" t="s">
        <v>147</v>
      </c>
      <c r="AU236" s="232" t="s">
        <v>83</v>
      </c>
      <c r="AV236" s="14" t="s">
        <v>83</v>
      </c>
      <c r="AW236" s="14" t="s">
        <v>30</v>
      </c>
      <c r="AX236" s="14" t="s">
        <v>73</v>
      </c>
      <c r="AY236" s="232" t="s">
        <v>139</v>
      </c>
    </row>
    <row r="237" spans="1:65" s="15" customFormat="1" ht="11.25">
      <c r="B237" s="233"/>
      <c r="C237" s="234"/>
      <c r="D237" s="213" t="s">
        <v>147</v>
      </c>
      <c r="E237" s="235" t="s">
        <v>1</v>
      </c>
      <c r="F237" s="236" t="s">
        <v>151</v>
      </c>
      <c r="G237" s="234"/>
      <c r="H237" s="237">
        <v>59.268000000000001</v>
      </c>
      <c r="I237" s="238"/>
      <c r="J237" s="234"/>
      <c r="K237" s="234"/>
      <c r="L237" s="239"/>
      <c r="M237" s="240"/>
      <c r="N237" s="241"/>
      <c r="O237" s="241"/>
      <c r="P237" s="241"/>
      <c r="Q237" s="241"/>
      <c r="R237" s="241"/>
      <c r="S237" s="241"/>
      <c r="T237" s="242"/>
      <c r="AT237" s="243" t="s">
        <v>147</v>
      </c>
      <c r="AU237" s="243" t="s">
        <v>83</v>
      </c>
      <c r="AV237" s="15" t="s">
        <v>146</v>
      </c>
      <c r="AW237" s="15" t="s">
        <v>30</v>
      </c>
      <c r="AX237" s="15" t="s">
        <v>81</v>
      </c>
      <c r="AY237" s="243" t="s">
        <v>139</v>
      </c>
    </row>
    <row r="238" spans="1:65" s="2" customFormat="1" ht="33" customHeight="1">
      <c r="A238" s="34"/>
      <c r="B238" s="35"/>
      <c r="C238" s="197" t="s">
        <v>223</v>
      </c>
      <c r="D238" s="197" t="s">
        <v>142</v>
      </c>
      <c r="E238" s="198" t="s">
        <v>291</v>
      </c>
      <c r="F238" s="199" t="s">
        <v>292</v>
      </c>
      <c r="G238" s="200" t="s">
        <v>268</v>
      </c>
      <c r="H238" s="201">
        <v>3.9380000000000002</v>
      </c>
      <c r="I238" s="202"/>
      <c r="J238" s="203">
        <f>ROUND(I238*H238,2)</f>
        <v>0</v>
      </c>
      <c r="K238" s="204"/>
      <c r="L238" s="39"/>
      <c r="M238" s="205" t="s">
        <v>1</v>
      </c>
      <c r="N238" s="206" t="s">
        <v>38</v>
      </c>
      <c r="O238" s="71"/>
      <c r="P238" s="207">
        <f>O238*H238</f>
        <v>0</v>
      </c>
      <c r="Q238" s="207">
        <v>0</v>
      </c>
      <c r="R238" s="207">
        <f>Q238*H238</f>
        <v>0</v>
      </c>
      <c r="S238" s="207">
        <v>0</v>
      </c>
      <c r="T238" s="208">
        <f>S238*H238</f>
        <v>0</v>
      </c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R238" s="209" t="s">
        <v>146</v>
      </c>
      <c r="AT238" s="209" t="s">
        <v>142</v>
      </c>
      <c r="AU238" s="209" t="s">
        <v>83</v>
      </c>
      <c r="AY238" s="17" t="s">
        <v>139</v>
      </c>
      <c r="BE238" s="210">
        <f>IF(N238="základní",J238,0)</f>
        <v>0</v>
      </c>
      <c r="BF238" s="210">
        <f>IF(N238="snížená",J238,0)</f>
        <v>0</v>
      </c>
      <c r="BG238" s="210">
        <f>IF(N238="zákl. přenesená",J238,0)</f>
        <v>0</v>
      </c>
      <c r="BH238" s="210">
        <f>IF(N238="sníž. přenesená",J238,0)</f>
        <v>0</v>
      </c>
      <c r="BI238" s="210">
        <f>IF(N238="nulová",J238,0)</f>
        <v>0</v>
      </c>
      <c r="BJ238" s="17" t="s">
        <v>81</v>
      </c>
      <c r="BK238" s="210">
        <f>ROUND(I238*H238,2)</f>
        <v>0</v>
      </c>
      <c r="BL238" s="17" t="s">
        <v>146</v>
      </c>
      <c r="BM238" s="209" t="s">
        <v>293</v>
      </c>
    </row>
    <row r="239" spans="1:65" s="14" customFormat="1" ht="11.25">
      <c r="B239" s="222"/>
      <c r="C239" s="223"/>
      <c r="D239" s="213" t="s">
        <v>147</v>
      </c>
      <c r="E239" s="224" t="s">
        <v>1</v>
      </c>
      <c r="F239" s="225" t="s">
        <v>294</v>
      </c>
      <c r="G239" s="223"/>
      <c r="H239" s="226">
        <v>3.9380000000000002</v>
      </c>
      <c r="I239" s="227"/>
      <c r="J239" s="223"/>
      <c r="K239" s="223"/>
      <c r="L239" s="228"/>
      <c r="M239" s="229"/>
      <c r="N239" s="230"/>
      <c r="O239" s="230"/>
      <c r="P239" s="230"/>
      <c r="Q239" s="230"/>
      <c r="R239" s="230"/>
      <c r="S239" s="230"/>
      <c r="T239" s="231"/>
      <c r="AT239" s="232" t="s">
        <v>147</v>
      </c>
      <c r="AU239" s="232" t="s">
        <v>83</v>
      </c>
      <c r="AV239" s="14" t="s">
        <v>83</v>
      </c>
      <c r="AW239" s="14" t="s">
        <v>30</v>
      </c>
      <c r="AX239" s="14" t="s">
        <v>73</v>
      </c>
      <c r="AY239" s="232" t="s">
        <v>139</v>
      </c>
    </row>
    <row r="240" spans="1:65" s="15" customFormat="1" ht="11.25">
      <c r="B240" s="233"/>
      <c r="C240" s="234"/>
      <c r="D240" s="213" t="s">
        <v>147</v>
      </c>
      <c r="E240" s="235" t="s">
        <v>1</v>
      </c>
      <c r="F240" s="236" t="s">
        <v>151</v>
      </c>
      <c r="G240" s="234"/>
      <c r="H240" s="237">
        <v>3.9380000000000002</v>
      </c>
      <c r="I240" s="238"/>
      <c r="J240" s="234"/>
      <c r="K240" s="234"/>
      <c r="L240" s="239"/>
      <c r="M240" s="240"/>
      <c r="N240" s="241"/>
      <c r="O240" s="241"/>
      <c r="P240" s="241"/>
      <c r="Q240" s="241"/>
      <c r="R240" s="241"/>
      <c r="S240" s="241"/>
      <c r="T240" s="242"/>
      <c r="AT240" s="243" t="s">
        <v>147</v>
      </c>
      <c r="AU240" s="243" t="s">
        <v>83</v>
      </c>
      <c r="AV240" s="15" t="s">
        <v>146</v>
      </c>
      <c r="AW240" s="15" t="s">
        <v>30</v>
      </c>
      <c r="AX240" s="15" t="s">
        <v>81</v>
      </c>
      <c r="AY240" s="243" t="s">
        <v>139</v>
      </c>
    </row>
    <row r="241" spans="1:65" s="2" customFormat="1" ht="37.9" customHeight="1">
      <c r="A241" s="34"/>
      <c r="B241" s="35"/>
      <c r="C241" s="197" t="s">
        <v>295</v>
      </c>
      <c r="D241" s="197" t="s">
        <v>142</v>
      </c>
      <c r="E241" s="198" t="s">
        <v>296</v>
      </c>
      <c r="F241" s="199" t="s">
        <v>297</v>
      </c>
      <c r="G241" s="200" t="s">
        <v>268</v>
      </c>
      <c r="H241" s="201">
        <v>1.411</v>
      </c>
      <c r="I241" s="202"/>
      <c r="J241" s="203">
        <f>ROUND(I241*H241,2)</f>
        <v>0</v>
      </c>
      <c r="K241" s="204"/>
      <c r="L241" s="39"/>
      <c r="M241" s="205" t="s">
        <v>1</v>
      </c>
      <c r="N241" s="206" t="s">
        <v>38</v>
      </c>
      <c r="O241" s="71"/>
      <c r="P241" s="207">
        <f>O241*H241</f>
        <v>0</v>
      </c>
      <c r="Q241" s="207">
        <v>0</v>
      </c>
      <c r="R241" s="207">
        <f>Q241*H241</f>
        <v>0</v>
      </c>
      <c r="S241" s="207">
        <v>0</v>
      </c>
      <c r="T241" s="208">
        <f>S241*H241</f>
        <v>0</v>
      </c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R241" s="209" t="s">
        <v>146</v>
      </c>
      <c r="AT241" s="209" t="s">
        <v>142</v>
      </c>
      <c r="AU241" s="209" t="s">
        <v>83</v>
      </c>
      <c r="AY241" s="17" t="s">
        <v>139</v>
      </c>
      <c r="BE241" s="210">
        <f>IF(N241="základní",J241,0)</f>
        <v>0</v>
      </c>
      <c r="BF241" s="210">
        <f>IF(N241="snížená",J241,0)</f>
        <v>0</v>
      </c>
      <c r="BG241" s="210">
        <f>IF(N241="zákl. přenesená",J241,0)</f>
        <v>0</v>
      </c>
      <c r="BH241" s="210">
        <f>IF(N241="sníž. přenesená",J241,0)</f>
        <v>0</v>
      </c>
      <c r="BI241" s="210">
        <f>IF(N241="nulová",J241,0)</f>
        <v>0</v>
      </c>
      <c r="BJ241" s="17" t="s">
        <v>81</v>
      </c>
      <c r="BK241" s="210">
        <f>ROUND(I241*H241,2)</f>
        <v>0</v>
      </c>
      <c r="BL241" s="17" t="s">
        <v>146</v>
      </c>
      <c r="BM241" s="209" t="s">
        <v>298</v>
      </c>
    </row>
    <row r="242" spans="1:65" s="12" customFormat="1" ht="22.9" customHeight="1">
      <c r="B242" s="181"/>
      <c r="C242" s="182"/>
      <c r="D242" s="183" t="s">
        <v>72</v>
      </c>
      <c r="E242" s="195" t="s">
        <v>299</v>
      </c>
      <c r="F242" s="195" t="s">
        <v>300</v>
      </c>
      <c r="G242" s="182"/>
      <c r="H242" s="182"/>
      <c r="I242" s="185"/>
      <c r="J242" s="196">
        <f>BK242</f>
        <v>0</v>
      </c>
      <c r="K242" s="182"/>
      <c r="L242" s="187"/>
      <c r="M242" s="188"/>
      <c r="N242" s="189"/>
      <c r="O242" s="189"/>
      <c r="P242" s="190">
        <f>P243</f>
        <v>0</v>
      </c>
      <c r="Q242" s="189"/>
      <c r="R242" s="190">
        <f>R243</f>
        <v>0</v>
      </c>
      <c r="S242" s="189"/>
      <c r="T242" s="191">
        <f>T243</f>
        <v>0</v>
      </c>
      <c r="AR242" s="192" t="s">
        <v>81</v>
      </c>
      <c r="AT242" s="193" t="s">
        <v>72</v>
      </c>
      <c r="AU242" s="193" t="s">
        <v>81</v>
      </c>
      <c r="AY242" s="192" t="s">
        <v>139</v>
      </c>
      <c r="BK242" s="194">
        <f>BK243</f>
        <v>0</v>
      </c>
    </row>
    <row r="243" spans="1:65" s="2" customFormat="1" ht="21.75" customHeight="1">
      <c r="A243" s="34"/>
      <c r="B243" s="35"/>
      <c r="C243" s="197" t="s">
        <v>227</v>
      </c>
      <c r="D243" s="197" t="s">
        <v>142</v>
      </c>
      <c r="E243" s="198" t="s">
        <v>301</v>
      </c>
      <c r="F243" s="199" t="s">
        <v>302</v>
      </c>
      <c r="G243" s="200" t="s">
        <v>268</v>
      </c>
      <c r="H243" s="201">
        <v>8.3659999999999997</v>
      </c>
      <c r="I243" s="202"/>
      <c r="J243" s="203">
        <f>ROUND(I243*H243,2)</f>
        <v>0</v>
      </c>
      <c r="K243" s="204"/>
      <c r="L243" s="39"/>
      <c r="M243" s="205" t="s">
        <v>1</v>
      </c>
      <c r="N243" s="206" t="s">
        <v>38</v>
      </c>
      <c r="O243" s="71"/>
      <c r="P243" s="207">
        <f>O243*H243</f>
        <v>0</v>
      </c>
      <c r="Q243" s="207">
        <v>0</v>
      </c>
      <c r="R243" s="207">
        <f>Q243*H243</f>
        <v>0</v>
      </c>
      <c r="S243" s="207">
        <v>0</v>
      </c>
      <c r="T243" s="208">
        <f>S243*H243</f>
        <v>0</v>
      </c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R243" s="209" t="s">
        <v>146</v>
      </c>
      <c r="AT243" s="209" t="s">
        <v>142</v>
      </c>
      <c r="AU243" s="209" t="s">
        <v>83</v>
      </c>
      <c r="AY243" s="17" t="s">
        <v>139</v>
      </c>
      <c r="BE243" s="210">
        <f>IF(N243="základní",J243,0)</f>
        <v>0</v>
      </c>
      <c r="BF243" s="210">
        <f>IF(N243="snížená",J243,0)</f>
        <v>0</v>
      </c>
      <c r="BG243" s="210">
        <f>IF(N243="zákl. přenesená",J243,0)</f>
        <v>0</v>
      </c>
      <c r="BH243" s="210">
        <f>IF(N243="sníž. přenesená",J243,0)</f>
        <v>0</v>
      </c>
      <c r="BI243" s="210">
        <f>IF(N243="nulová",J243,0)</f>
        <v>0</v>
      </c>
      <c r="BJ243" s="17" t="s">
        <v>81</v>
      </c>
      <c r="BK243" s="210">
        <f>ROUND(I243*H243,2)</f>
        <v>0</v>
      </c>
      <c r="BL243" s="17" t="s">
        <v>146</v>
      </c>
      <c r="BM243" s="209" t="s">
        <v>303</v>
      </c>
    </row>
    <row r="244" spans="1:65" s="12" customFormat="1" ht="25.9" customHeight="1">
      <c r="B244" s="181"/>
      <c r="C244" s="182"/>
      <c r="D244" s="183" t="s">
        <v>72</v>
      </c>
      <c r="E244" s="184" t="s">
        <v>304</v>
      </c>
      <c r="F244" s="184" t="s">
        <v>305</v>
      </c>
      <c r="G244" s="182"/>
      <c r="H244" s="182"/>
      <c r="I244" s="185"/>
      <c r="J244" s="186">
        <f>BK244</f>
        <v>0</v>
      </c>
      <c r="K244" s="182"/>
      <c r="L244" s="187"/>
      <c r="M244" s="188"/>
      <c r="N244" s="189"/>
      <c r="O244" s="189"/>
      <c r="P244" s="190">
        <f>P245+P248+P251+P262+P289+P315+P328+P388+P419+P452</f>
        <v>0</v>
      </c>
      <c r="Q244" s="189"/>
      <c r="R244" s="190">
        <f>R245+R248+R251+R262+R289+R315+R328+R388+R419+R452</f>
        <v>0</v>
      </c>
      <c r="S244" s="189"/>
      <c r="T244" s="191">
        <f>T245+T248+T251+T262+T289+T315+T328+T388+T419+T452</f>
        <v>0</v>
      </c>
      <c r="AR244" s="192" t="s">
        <v>83</v>
      </c>
      <c r="AT244" s="193" t="s">
        <v>72</v>
      </c>
      <c r="AU244" s="193" t="s">
        <v>73</v>
      </c>
      <c r="AY244" s="192" t="s">
        <v>139</v>
      </c>
      <c r="BK244" s="194">
        <f>BK245+BK248+BK251+BK262+BK289+BK315+BK328+BK388+BK419+BK452</f>
        <v>0</v>
      </c>
    </row>
    <row r="245" spans="1:65" s="12" customFormat="1" ht="22.9" customHeight="1">
      <c r="B245" s="181"/>
      <c r="C245" s="182"/>
      <c r="D245" s="183" t="s">
        <v>72</v>
      </c>
      <c r="E245" s="195" t="s">
        <v>306</v>
      </c>
      <c r="F245" s="195" t="s">
        <v>307</v>
      </c>
      <c r="G245" s="182"/>
      <c r="H245" s="182"/>
      <c r="I245" s="185"/>
      <c r="J245" s="196">
        <f>BK245</f>
        <v>0</v>
      </c>
      <c r="K245" s="182"/>
      <c r="L245" s="187"/>
      <c r="M245" s="188"/>
      <c r="N245" s="189"/>
      <c r="O245" s="189"/>
      <c r="P245" s="190">
        <f>SUM(P246:P247)</f>
        <v>0</v>
      </c>
      <c r="Q245" s="189"/>
      <c r="R245" s="190">
        <f>SUM(R246:R247)</f>
        <v>0</v>
      </c>
      <c r="S245" s="189"/>
      <c r="T245" s="191">
        <f>SUM(T246:T247)</f>
        <v>0</v>
      </c>
      <c r="AR245" s="192" t="s">
        <v>83</v>
      </c>
      <c r="AT245" s="193" t="s">
        <v>72</v>
      </c>
      <c r="AU245" s="193" t="s">
        <v>81</v>
      </c>
      <c r="AY245" s="192" t="s">
        <v>139</v>
      </c>
      <c r="BK245" s="194">
        <f>SUM(BK246:BK247)</f>
        <v>0</v>
      </c>
    </row>
    <row r="246" spans="1:65" s="2" customFormat="1" ht="24.2" customHeight="1">
      <c r="A246" s="34"/>
      <c r="B246" s="35"/>
      <c r="C246" s="197" t="s">
        <v>308</v>
      </c>
      <c r="D246" s="197" t="s">
        <v>142</v>
      </c>
      <c r="E246" s="198" t="s">
        <v>309</v>
      </c>
      <c r="F246" s="199" t="s">
        <v>310</v>
      </c>
      <c r="G246" s="200" t="s">
        <v>311</v>
      </c>
      <c r="H246" s="201">
        <v>1</v>
      </c>
      <c r="I246" s="202"/>
      <c r="J246" s="203">
        <f>ROUND(I246*H246,2)</f>
        <v>0</v>
      </c>
      <c r="K246" s="204"/>
      <c r="L246" s="39"/>
      <c r="M246" s="205" t="s">
        <v>1</v>
      </c>
      <c r="N246" s="206" t="s">
        <v>38</v>
      </c>
      <c r="O246" s="71"/>
      <c r="P246" s="207">
        <f>O246*H246</f>
        <v>0</v>
      </c>
      <c r="Q246" s="207">
        <v>0</v>
      </c>
      <c r="R246" s="207">
        <f>Q246*H246</f>
        <v>0</v>
      </c>
      <c r="S246" s="207">
        <v>0</v>
      </c>
      <c r="T246" s="208">
        <f>S246*H246</f>
        <v>0</v>
      </c>
      <c r="U246" s="34"/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  <c r="AR246" s="209" t="s">
        <v>178</v>
      </c>
      <c r="AT246" s="209" t="s">
        <v>142</v>
      </c>
      <c r="AU246" s="209" t="s">
        <v>83</v>
      </c>
      <c r="AY246" s="17" t="s">
        <v>139</v>
      </c>
      <c r="BE246" s="210">
        <f>IF(N246="základní",J246,0)</f>
        <v>0</v>
      </c>
      <c r="BF246" s="210">
        <f>IF(N246="snížená",J246,0)</f>
        <v>0</v>
      </c>
      <c r="BG246" s="210">
        <f>IF(N246="zákl. přenesená",J246,0)</f>
        <v>0</v>
      </c>
      <c r="BH246" s="210">
        <f>IF(N246="sníž. přenesená",J246,0)</f>
        <v>0</v>
      </c>
      <c r="BI246" s="210">
        <f>IF(N246="nulová",J246,0)</f>
        <v>0</v>
      </c>
      <c r="BJ246" s="17" t="s">
        <v>81</v>
      </c>
      <c r="BK246" s="210">
        <f>ROUND(I246*H246,2)</f>
        <v>0</v>
      </c>
      <c r="BL246" s="17" t="s">
        <v>178</v>
      </c>
      <c r="BM246" s="209" t="s">
        <v>312</v>
      </c>
    </row>
    <row r="247" spans="1:65" s="2" customFormat="1" ht="16.5" customHeight="1">
      <c r="A247" s="34"/>
      <c r="B247" s="35"/>
      <c r="C247" s="197" t="s">
        <v>231</v>
      </c>
      <c r="D247" s="197" t="s">
        <v>142</v>
      </c>
      <c r="E247" s="198" t="s">
        <v>313</v>
      </c>
      <c r="F247" s="199" t="s">
        <v>314</v>
      </c>
      <c r="G247" s="200" t="s">
        <v>182</v>
      </c>
      <c r="H247" s="201">
        <v>2</v>
      </c>
      <c r="I247" s="202"/>
      <c r="J247" s="203">
        <f>ROUND(I247*H247,2)</f>
        <v>0</v>
      </c>
      <c r="K247" s="204"/>
      <c r="L247" s="39"/>
      <c r="M247" s="205" t="s">
        <v>1</v>
      </c>
      <c r="N247" s="206" t="s">
        <v>38</v>
      </c>
      <c r="O247" s="71"/>
      <c r="P247" s="207">
        <f>O247*H247</f>
        <v>0</v>
      </c>
      <c r="Q247" s="207">
        <v>0</v>
      </c>
      <c r="R247" s="207">
        <f>Q247*H247</f>
        <v>0</v>
      </c>
      <c r="S247" s="207">
        <v>0</v>
      </c>
      <c r="T247" s="208">
        <f>S247*H247</f>
        <v>0</v>
      </c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  <c r="AR247" s="209" t="s">
        <v>178</v>
      </c>
      <c r="AT247" s="209" t="s">
        <v>142</v>
      </c>
      <c r="AU247" s="209" t="s">
        <v>83</v>
      </c>
      <c r="AY247" s="17" t="s">
        <v>139</v>
      </c>
      <c r="BE247" s="210">
        <f>IF(N247="základní",J247,0)</f>
        <v>0</v>
      </c>
      <c r="BF247" s="210">
        <f>IF(N247="snížená",J247,0)</f>
        <v>0</v>
      </c>
      <c r="BG247" s="210">
        <f>IF(N247="zákl. přenesená",J247,0)</f>
        <v>0</v>
      </c>
      <c r="BH247" s="210">
        <f>IF(N247="sníž. přenesená",J247,0)</f>
        <v>0</v>
      </c>
      <c r="BI247" s="210">
        <f>IF(N247="nulová",J247,0)</f>
        <v>0</v>
      </c>
      <c r="BJ247" s="17" t="s">
        <v>81</v>
      </c>
      <c r="BK247" s="210">
        <f>ROUND(I247*H247,2)</f>
        <v>0</v>
      </c>
      <c r="BL247" s="17" t="s">
        <v>178</v>
      </c>
      <c r="BM247" s="209" t="s">
        <v>315</v>
      </c>
    </row>
    <row r="248" spans="1:65" s="12" customFormat="1" ht="22.9" customHeight="1">
      <c r="B248" s="181"/>
      <c r="C248" s="182"/>
      <c r="D248" s="183" t="s">
        <v>72</v>
      </c>
      <c r="E248" s="195" t="s">
        <v>316</v>
      </c>
      <c r="F248" s="195" t="s">
        <v>317</v>
      </c>
      <c r="G248" s="182"/>
      <c r="H248" s="182"/>
      <c r="I248" s="185"/>
      <c r="J248" s="196">
        <f>BK248</f>
        <v>0</v>
      </c>
      <c r="K248" s="182"/>
      <c r="L248" s="187"/>
      <c r="M248" s="188"/>
      <c r="N248" s="189"/>
      <c r="O248" s="189"/>
      <c r="P248" s="190">
        <f>SUM(P249:P250)</f>
        <v>0</v>
      </c>
      <c r="Q248" s="189"/>
      <c r="R248" s="190">
        <f>SUM(R249:R250)</f>
        <v>0</v>
      </c>
      <c r="S248" s="189"/>
      <c r="T248" s="191">
        <f>SUM(T249:T250)</f>
        <v>0</v>
      </c>
      <c r="AR248" s="192" t="s">
        <v>83</v>
      </c>
      <c r="AT248" s="193" t="s">
        <v>72</v>
      </c>
      <c r="AU248" s="193" t="s">
        <v>81</v>
      </c>
      <c r="AY248" s="192" t="s">
        <v>139</v>
      </c>
      <c r="BK248" s="194">
        <f>SUM(BK249:BK250)</f>
        <v>0</v>
      </c>
    </row>
    <row r="249" spans="1:65" s="2" customFormat="1" ht="24.2" customHeight="1">
      <c r="A249" s="34"/>
      <c r="B249" s="35"/>
      <c r="C249" s="197" t="s">
        <v>318</v>
      </c>
      <c r="D249" s="197" t="s">
        <v>142</v>
      </c>
      <c r="E249" s="198" t="s">
        <v>319</v>
      </c>
      <c r="F249" s="199" t="s">
        <v>320</v>
      </c>
      <c r="G249" s="200" t="s">
        <v>182</v>
      </c>
      <c r="H249" s="201">
        <v>4</v>
      </c>
      <c r="I249" s="202"/>
      <c r="J249" s="203">
        <f>ROUND(I249*H249,2)</f>
        <v>0</v>
      </c>
      <c r="K249" s="204"/>
      <c r="L249" s="39"/>
      <c r="M249" s="205" t="s">
        <v>1</v>
      </c>
      <c r="N249" s="206" t="s">
        <v>38</v>
      </c>
      <c r="O249" s="71"/>
      <c r="P249" s="207">
        <f>O249*H249</f>
        <v>0</v>
      </c>
      <c r="Q249" s="207">
        <v>0</v>
      </c>
      <c r="R249" s="207">
        <f>Q249*H249</f>
        <v>0</v>
      </c>
      <c r="S249" s="207">
        <v>0</v>
      </c>
      <c r="T249" s="208">
        <f>S249*H249</f>
        <v>0</v>
      </c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R249" s="209" t="s">
        <v>178</v>
      </c>
      <c r="AT249" s="209" t="s">
        <v>142</v>
      </c>
      <c r="AU249" s="209" t="s">
        <v>83</v>
      </c>
      <c r="AY249" s="17" t="s">
        <v>139</v>
      </c>
      <c r="BE249" s="210">
        <f>IF(N249="základní",J249,0)</f>
        <v>0</v>
      </c>
      <c r="BF249" s="210">
        <f>IF(N249="snížená",J249,0)</f>
        <v>0</v>
      </c>
      <c r="BG249" s="210">
        <f>IF(N249="zákl. přenesená",J249,0)</f>
        <v>0</v>
      </c>
      <c r="BH249" s="210">
        <f>IF(N249="sníž. přenesená",J249,0)</f>
        <v>0</v>
      </c>
      <c r="BI249" s="210">
        <f>IF(N249="nulová",J249,0)</f>
        <v>0</v>
      </c>
      <c r="BJ249" s="17" t="s">
        <v>81</v>
      </c>
      <c r="BK249" s="210">
        <f>ROUND(I249*H249,2)</f>
        <v>0</v>
      </c>
      <c r="BL249" s="17" t="s">
        <v>178</v>
      </c>
      <c r="BM249" s="209" t="s">
        <v>321</v>
      </c>
    </row>
    <row r="250" spans="1:65" s="2" customFormat="1" ht="16.5" customHeight="1">
      <c r="A250" s="34"/>
      <c r="B250" s="35"/>
      <c r="C250" s="197" t="s">
        <v>234</v>
      </c>
      <c r="D250" s="197" t="s">
        <v>142</v>
      </c>
      <c r="E250" s="198" t="s">
        <v>322</v>
      </c>
      <c r="F250" s="199" t="s">
        <v>323</v>
      </c>
      <c r="G250" s="200" t="s">
        <v>182</v>
      </c>
      <c r="H250" s="201">
        <v>4</v>
      </c>
      <c r="I250" s="202"/>
      <c r="J250" s="203">
        <f>ROUND(I250*H250,2)</f>
        <v>0</v>
      </c>
      <c r="K250" s="204"/>
      <c r="L250" s="39"/>
      <c r="M250" s="205" t="s">
        <v>1</v>
      </c>
      <c r="N250" s="206" t="s">
        <v>38</v>
      </c>
      <c r="O250" s="71"/>
      <c r="P250" s="207">
        <f>O250*H250</f>
        <v>0</v>
      </c>
      <c r="Q250" s="207">
        <v>0</v>
      </c>
      <c r="R250" s="207">
        <f>Q250*H250</f>
        <v>0</v>
      </c>
      <c r="S250" s="207">
        <v>0</v>
      </c>
      <c r="T250" s="208">
        <f>S250*H250</f>
        <v>0</v>
      </c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  <c r="AR250" s="209" t="s">
        <v>178</v>
      </c>
      <c r="AT250" s="209" t="s">
        <v>142</v>
      </c>
      <c r="AU250" s="209" t="s">
        <v>83</v>
      </c>
      <c r="AY250" s="17" t="s">
        <v>139</v>
      </c>
      <c r="BE250" s="210">
        <f>IF(N250="základní",J250,0)</f>
        <v>0</v>
      </c>
      <c r="BF250" s="210">
        <f>IF(N250="snížená",J250,0)</f>
        <v>0</v>
      </c>
      <c r="BG250" s="210">
        <f>IF(N250="zákl. přenesená",J250,0)</f>
        <v>0</v>
      </c>
      <c r="BH250" s="210">
        <f>IF(N250="sníž. přenesená",J250,0)</f>
        <v>0</v>
      </c>
      <c r="BI250" s="210">
        <f>IF(N250="nulová",J250,0)</f>
        <v>0</v>
      </c>
      <c r="BJ250" s="17" t="s">
        <v>81</v>
      </c>
      <c r="BK250" s="210">
        <f>ROUND(I250*H250,2)</f>
        <v>0</v>
      </c>
      <c r="BL250" s="17" t="s">
        <v>178</v>
      </c>
      <c r="BM250" s="209" t="s">
        <v>324</v>
      </c>
    </row>
    <row r="251" spans="1:65" s="12" customFormat="1" ht="22.9" customHeight="1">
      <c r="B251" s="181"/>
      <c r="C251" s="182"/>
      <c r="D251" s="183" t="s">
        <v>72</v>
      </c>
      <c r="E251" s="195" t="s">
        <v>325</v>
      </c>
      <c r="F251" s="195" t="s">
        <v>326</v>
      </c>
      <c r="G251" s="182"/>
      <c r="H251" s="182"/>
      <c r="I251" s="185"/>
      <c r="J251" s="196">
        <f>BK251</f>
        <v>0</v>
      </c>
      <c r="K251" s="182"/>
      <c r="L251" s="187"/>
      <c r="M251" s="188"/>
      <c r="N251" s="189"/>
      <c r="O251" s="189"/>
      <c r="P251" s="190">
        <f>SUM(P252:P261)</f>
        <v>0</v>
      </c>
      <c r="Q251" s="189"/>
      <c r="R251" s="190">
        <f>SUM(R252:R261)</f>
        <v>0</v>
      </c>
      <c r="S251" s="189"/>
      <c r="T251" s="191">
        <f>SUM(T252:T261)</f>
        <v>0</v>
      </c>
      <c r="AR251" s="192" t="s">
        <v>83</v>
      </c>
      <c r="AT251" s="193" t="s">
        <v>72</v>
      </c>
      <c r="AU251" s="193" t="s">
        <v>81</v>
      </c>
      <c r="AY251" s="192" t="s">
        <v>139</v>
      </c>
      <c r="BK251" s="194">
        <f>SUM(BK252:BK261)</f>
        <v>0</v>
      </c>
    </row>
    <row r="252" spans="1:65" s="2" customFormat="1" ht="16.5" customHeight="1">
      <c r="A252" s="34"/>
      <c r="B252" s="35"/>
      <c r="C252" s="197" t="s">
        <v>327</v>
      </c>
      <c r="D252" s="197" t="s">
        <v>142</v>
      </c>
      <c r="E252" s="198" t="s">
        <v>328</v>
      </c>
      <c r="F252" s="199" t="s">
        <v>329</v>
      </c>
      <c r="G252" s="200" t="s">
        <v>330</v>
      </c>
      <c r="H252" s="201">
        <v>2</v>
      </c>
      <c r="I252" s="202"/>
      <c r="J252" s="203">
        <f t="shared" ref="J252:J261" si="5">ROUND(I252*H252,2)</f>
        <v>0</v>
      </c>
      <c r="K252" s="204"/>
      <c r="L252" s="39"/>
      <c r="M252" s="205" t="s">
        <v>1</v>
      </c>
      <c r="N252" s="206" t="s">
        <v>38</v>
      </c>
      <c r="O252" s="71"/>
      <c r="P252" s="207">
        <f t="shared" ref="P252:P261" si="6">O252*H252</f>
        <v>0</v>
      </c>
      <c r="Q252" s="207">
        <v>0</v>
      </c>
      <c r="R252" s="207">
        <f t="shared" ref="R252:R261" si="7">Q252*H252</f>
        <v>0</v>
      </c>
      <c r="S252" s="207">
        <v>0</v>
      </c>
      <c r="T252" s="208">
        <f t="shared" ref="T252:T261" si="8">S252*H252</f>
        <v>0</v>
      </c>
      <c r="U252" s="34"/>
      <c r="V252" s="34"/>
      <c r="W252" s="34"/>
      <c r="X252" s="34"/>
      <c r="Y252" s="34"/>
      <c r="Z252" s="34"/>
      <c r="AA252" s="34"/>
      <c r="AB252" s="34"/>
      <c r="AC252" s="34"/>
      <c r="AD252" s="34"/>
      <c r="AE252" s="34"/>
      <c r="AR252" s="209" t="s">
        <v>178</v>
      </c>
      <c r="AT252" s="209" t="s">
        <v>142</v>
      </c>
      <c r="AU252" s="209" t="s">
        <v>83</v>
      </c>
      <c r="AY252" s="17" t="s">
        <v>139</v>
      </c>
      <c r="BE252" s="210">
        <f t="shared" ref="BE252:BE261" si="9">IF(N252="základní",J252,0)</f>
        <v>0</v>
      </c>
      <c r="BF252" s="210">
        <f t="shared" ref="BF252:BF261" si="10">IF(N252="snížená",J252,0)</f>
        <v>0</v>
      </c>
      <c r="BG252" s="210">
        <f t="shared" ref="BG252:BG261" si="11">IF(N252="zákl. přenesená",J252,0)</f>
        <v>0</v>
      </c>
      <c r="BH252" s="210">
        <f t="shared" ref="BH252:BH261" si="12">IF(N252="sníž. přenesená",J252,0)</f>
        <v>0</v>
      </c>
      <c r="BI252" s="210">
        <f t="shared" ref="BI252:BI261" si="13">IF(N252="nulová",J252,0)</f>
        <v>0</v>
      </c>
      <c r="BJ252" s="17" t="s">
        <v>81</v>
      </c>
      <c r="BK252" s="210">
        <f t="shared" ref="BK252:BK261" si="14">ROUND(I252*H252,2)</f>
        <v>0</v>
      </c>
      <c r="BL252" s="17" t="s">
        <v>178</v>
      </c>
      <c r="BM252" s="209" t="s">
        <v>331</v>
      </c>
    </row>
    <row r="253" spans="1:65" s="2" customFormat="1" ht="24.2" customHeight="1">
      <c r="A253" s="34"/>
      <c r="B253" s="35"/>
      <c r="C253" s="197" t="s">
        <v>237</v>
      </c>
      <c r="D253" s="197" t="s">
        <v>142</v>
      </c>
      <c r="E253" s="198" t="s">
        <v>332</v>
      </c>
      <c r="F253" s="199" t="s">
        <v>333</v>
      </c>
      <c r="G253" s="200" t="s">
        <v>330</v>
      </c>
      <c r="H253" s="201">
        <v>2</v>
      </c>
      <c r="I253" s="202"/>
      <c r="J253" s="203">
        <f t="shared" si="5"/>
        <v>0</v>
      </c>
      <c r="K253" s="204"/>
      <c r="L253" s="39"/>
      <c r="M253" s="205" t="s">
        <v>1</v>
      </c>
      <c r="N253" s="206" t="s">
        <v>38</v>
      </c>
      <c r="O253" s="71"/>
      <c r="P253" s="207">
        <f t="shared" si="6"/>
        <v>0</v>
      </c>
      <c r="Q253" s="207">
        <v>0</v>
      </c>
      <c r="R253" s="207">
        <f t="shared" si="7"/>
        <v>0</v>
      </c>
      <c r="S253" s="207">
        <v>0</v>
      </c>
      <c r="T253" s="208">
        <f t="shared" si="8"/>
        <v>0</v>
      </c>
      <c r="U253" s="34"/>
      <c r="V253" s="34"/>
      <c r="W253" s="34"/>
      <c r="X253" s="34"/>
      <c r="Y253" s="34"/>
      <c r="Z253" s="34"/>
      <c r="AA253" s="34"/>
      <c r="AB253" s="34"/>
      <c r="AC253" s="34"/>
      <c r="AD253" s="34"/>
      <c r="AE253" s="34"/>
      <c r="AR253" s="209" t="s">
        <v>178</v>
      </c>
      <c r="AT253" s="209" t="s">
        <v>142</v>
      </c>
      <c r="AU253" s="209" t="s">
        <v>83</v>
      </c>
      <c r="AY253" s="17" t="s">
        <v>139</v>
      </c>
      <c r="BE253" s="210">
        <f t="shared" si="9"/>
        <v>0</v>
      </c>
      <c r="BF253" s="210">
        <f t="shared" si="10"/>
        <v>0</v>
      </c>
      <c r="BG253" s="210">
        <f t="shared" si="11"/>
        <v>0</v>
      </c>
      <c r="BH253" s="210">
        <f t="shared" si="12"/>
        <v>0</v>
      </c>
      <c r="BI253" s="210">
        <f t="shared" si="13"/>
        <v>0</v>
      </c>
      <c r="BJ253" s="17" t="s">
        <v>81</v>
      </c>
      <c r="BK253" s="210">
        <f t="shared" si="14"/>
        <v>0</v>
      </c>
      <c r="BL253" s="17" t="s">
        <v>178</v>
      </c>
      <c r="BM253" s="209" t="s">
        <v>334</v>
      </c>
    </row>
    <row r="254" spans="1:65" s="2" customFormat="1" ht="24.2" customHeight="1">
      <c r="A254" s="34"/>
      <c r="B254" s="35"/>
      <c r="C254" s="197" t="s">
        <v>335</v>
      </c>
      <c r="D254" s="197" t="s">
        <v>142</v>
      </c>
      <c r="E254" s="198" t="s">
        <v>336</v>
      </c>
      <c r="F254" s="199" t="s">
        <v>337</v>
      </c>
      <c r="G254" s="200" t="s">
        <v>330</v>
      </c>
      <c r="H254" s="201">
        <v>2</v>
      </c>
      <c r="I254" s="202"/>
      <c r="J254" s="203">
        <f t="shared" si="5"/>
        <v>0</v>
      </c>
      <c r="K254" s="204"/>
      <c r="L254" s="39"/>
      <c r="M254" s="205" t="s">
        <v>1</v>
      </c>
      <c r="N254" s="206" t="s">
        <v>38</v>
      </c>
      <c r="O254" s="71"/>
      <c r="P254" s="207">
        <f t="shared" si="6"/>
        <v>0</v>
      </c>
      <c r="Q254" s="207">
        <v>0</v>
      </c>
      <c r="R254" s="207">
        <f t="shared" si="7"/>
        <v>0</v>
      </c>
      <c r="S254" s="207">
        <v>0</v>
      </c>
      <c r="T254" s="208">
        <f t="shared" si="8"/>
        <v>0</v>
      </c>
      <c r="U254" s="34"/>
      <c r="V254" s="34"/>
      <c r="W254" s="34"/>
      <c r="X254" s="34"/>
      <c r="Y254" s="34"/>
      <c r="Z254" s="34"/>
      <c r="AA254" s="34"/>
      <c r="AB254" s="34"/>
      <c r="AC254" s="34"/>
      <c r="AD254" s="34"/>
      <c r="AE254" s="34"/>
      <c r="AR254" s="209" t="s">
        <v>178</v>
      </c>
      <c r="AT254" s="209" t="s">
        <v>142</v>
      </c>
      <c r="AU254" s="209" t="s">
        <v>83</v>
      </c>
      <c r="AY254" s="17" t="s">
        <v>139</v>
      </c>
      <c r="BE254" s="210">
        <f t="shared" si="9"/>
        <v>0</v>
      </c>
      <c r="BF254" s="210">
        <f t="shared" si="10"/>
        <v>0</v>
      </c>
      <c r="BG254" s="210">
        <f t="shared" si="11"/>
        <v>0</v>
      </c>
      <c r="BH254" s="210">
        <f t="shared" si="12"/>
        <v>0</v>
      </c>
      <c r="BI254" s="210">
        <f t="shared" si="13"/>
        <v>0</v>
      </c>
      <c r="BJ254" s="17" t="s">
        <v>81</v>
      </c>
      <c r="BK254" s="210">
        <f t="shared" si="14"/>
        <v>0</v>
      </c>
      <c r="BL254" s="17" t="s">
        <v>178</v>
      </c>
      <c r="BM254" s="209" t="s">
        <v>338</v>
      </c>
    </row>
    <row r="255" spans="1:65" s="2" customFormat="1" ht="24.2" customHeight="1">
      <c r="A255" s="34"/>
      <c r="B255" s="35"/>
      <c r="C255" s="197" t="s">
        <v>241</v>
      </c>
      <c r="D255" s="197" t="s">
        <v>142</v>
      </c>
      <c r="E255" s="198" t="s">
        <v>339</v>
      </c>
      <c r="F255" s="199" t="s">
        <v>340</v>
      </c>
      <c r="G255" s="200" t="s">
        <v>330</v>
      </c>
      <c r="H255" s="201">
        <v>2</v>
      </c>
      <c r="I255" s="202"/>
      <c r="J255" s="203">
        <f t="shared" si="5"/>
        <v>0</v>
      </c>
      <c r="K255" s="204"/>
      <c r="L255" s="39"/>
      <c r="M255" s="205" t="s">
        <v>1</v>
      </c>
      <c r="N255" s="206" t="s">
        <v>38</v>
      </c>
      <c r="O255" s="71"/>
      <c r="P255" s="207">
        <f t="shared" si="6"/>
        <v>0</v>
      </c>
      <c r="Q255" s="207">
        <v>0</v>
      </c>
      <c r="R255" s="207">
        <f t="shared" si="7"/>
        <v>0</v>
      </c>
      <c r="S255" s="207">
        <v>0</v>
      </c>
      <c r="T255" s="208">
        <f t="shared" si="8"/>
        <v>0</v>
      </c>
      <c r="U255" s="34"/>
      <c r="V255" s="34"/>
      <c r="W255" s="34"/>
      <c r="X255" s="34"/>
      <c r="Y255" s="34"/>
      <c r="Z255" s="34"/>
      <c r="AA255" s="34"/>
      <c r="AB255" s="34"/>
      <c r="AC255" s="34"/>
      <c r="AD255" s="34"/>
      <c r="AE255" s="34"/>
      <c r="AR255" s="209" t="s">
        <v>178</v>
      </c>
      <c r="AT255" s="209" t="s">
        <v>142</v>
      </c>
      <c r="AU255" s="209" t="s">
        <v>83</v>
      </c>
      <c r="AY255" s="17" t="s">
        <v>139</v>
      </c>
      <c r="BE255" s="210">
        <f t="shared" si="9"/>
        <v>0</v>
      </c>
      <c r="BF255" s="210">
        <f t="shared" si="10"/>
        <v>0</v>
      </c>
      <c r="BG255" s="210">
        <f t="shared" si="11"/>
        <v>0</v>
      </c>
      <c r="BH255" s="210">
        <f t="shared" si="12"/>
        <v>0</v>
      </c>
      <c r="BI255" s="210">
        <f t="shared" si="13"/>
        <v>0</v>
      </c>
      <c r="BJ255" s="17" t="s">
        <v>81</v>
      </c>
      <c r="BK255" s="210">
        <f t="shared" si="14"/>
        <v>0</v>
      </c>
      <c r="BL255" s="17" t="s">
        <v>178</v>
      </c>
      <c r="BM255" s="209" t="s">
        <v>341</v>
      </c>
    </row>
    <row r="256" spans="1:65" s="2" customFormat="1" ht="21.75" customHeight="1">
      <c r="A256" s="34"/>
      <c r="B256" s="35"/>
      <c r="C256" s="197" t="s">
        <v>342</v>
      </c>
      <c r="D256" s="197" t="s">
        <v>142</v>
      </c>
      <c r="E256" s="198" t="s">
        <v>343</v>
      </c>
      <c r="F256" s="199" t="s">
        <v>344</v>
      </c>
      <c r="G256" s="200" t="s">
        <v>330</v>
      </c>
      <c r="H256" s="201">
        <v>2</v>
      </c>
      <c r="I256" s="202"/>
      <c r="J256" s="203">
        <f t="shared" si="5"/>
        <v>0</v>
      </c>
      <c r="K256" s="204"/>
      <c r="L256" s="39"/>
      <c r="M256" s="205" t="s">
        <v>1</v>
      </c>
      <c r="N256" s="206" t="s">
        <v>38</v>
      </c>
      <c r="O256" s="71"/>
      <c r="P256" s="207">
        <f t="shared" si="6"/>
        <v>0</v>
      </c>
      <c r="Q256" s="207">
        <v>0</v>
      </c>
      <c r="R256" s="207">
        <f t="shared" si="7"/>
        <v>0</v>
      </c>
      <c r="S256" s="207">
        <v>0</v>
      </c>
      <c r="T256" s="208">
        <f t="shared" si="8"/>
        <v>0</v>
      </c>
      <c r="U256" s="34"/>
      <c r="V256" s="34"/>
      <c r="W256" s="34"/>
      <c r="X256" s="34"/>
      <c r="Y256" s="34"/>
      <c r="Z256" s="34"/>
      <c r="AA256" s="34"/>
      <c r="AB256" s="34"/>
      <c r="AC256" s="34"/>
      <c r="AD256" s="34"/>
      <c r="AE256" s="34"/>
      <c r="AR256" s="209" t="s">
        <v>178</v>
      </c>
      <c r="AT256" s="209" t="s">
        <v>142</v>
      </c>
      <c r="AU256" s="209" t="s">
        <v>83</v>
      </c>
      <c r="AY256" s="17" t="s">
        <v>139</v>
      </c>
      <c r="BE256" s="210">
        <f t="shared" si="9"/>
        <v>0</v>
      </c>
      <c r="BF256" s="210">
        <f t="shared" si="10"/>
        <v>0</v>
      </c>
      <c r="BG256" s="210">
        <f t="shared" si="11"/>
        <v>0</v>
      </c>
      <c r="BH256" s="210">
        <f t="shared" si="12"/>
        <v>0</v>
      </c>
      <c r="BI256" s="210">
        <f t="shared" si="13"/>
        <v>0</v>
      </c>
      <c r="BJ256" s="17" t="s">
        <v>81</v>
      </c>
      <c r="BK256" s="210">
        <f t="shared" si="14"/>
        <v>0</v>
      </c>
      <c r="BL256" s="17" t="s">
        <v>178</v>
      </c>
      <c r="BM256" s="209" t="s">
        <v>345</v>
      </c>
    </row>
    <row r="257" spans="1:65" s="2" customFormat="1" ht="16.5" customHeight="1">
      <c r="A257" s="34"/>
      <c r="B257" s="35"/>
      <c r="C257" s="197" t="s">
        <v>245</v>
      </c>
      <c r="D257" s="197" t="s">
        <v>142</v>
      </c>
      <c r="E257" s="198" t="s">
        <v>346</v>
      </c>
      <c r="F257" s="199" t="s">
        <v>347</v>
      </c>
      <c r="G257" s="200" t="s">
        <v>330</v>
      </c>
      <c r="H257" s="201">
        <v>2</v>
      </c>
      <c r="I257" s="202"/>
      <c r="J257" s="203">
        <f t="shared" si="5"/>
        <v>0</v>
      </c>
      <c r="K257" s="204"/>
      <c r="L257" s="39"/>
      <c r="M257" s="205" t="s">
        <v>1</v>
      </c>
      <c r="N257" s="206" t="s">
        <v>38</v>
      </c>
      <c r="O257" s="71"/>
      <c r="P257" s="207">
        <f t="shared" si="6"/>
        <v>0</v>
      </c>
      <c r="Q257" s="207">
        <v>0</v>
      </c>
      <c r="R257" s="207">
        <f t="shared" si="7"/>
        <v>0</v>
      </c>
      <c r="S257" s="207">
        <v>0</v>
      </c>
      <c r="T257" s="208">
        <f t="shared" si="8"/>
        <v>0</v>
      </c>
      <c r="U257" s="34"/>
      <c r="V257" s="34"/>
      <c r="W257" s="34"/>
      <c r="X257" s="34"/>
      <c r="Y257" s="34"/>
      <c r="Z257" s="34"/>
      <c r="AA257" s="34"/>
      <c r="AB257" s="34"/>
      <c r="AC257" s="34"/>
      <c r="AD257" s="34"/>
      <c r="AE257" s="34"/>
      <c r="AR257" s="209" t="s">
        <v>178</v>
      </c>
      <c r="AT257" s="209" t="s">
        <v>142</v>
      </c>
      <c r="AU257" s="209" t="s">
        <v>83</v>
      </c>
      <c r="AY257" s="17" t="s">
        <v>139</v>
      </c>
      <c r="BE257" s="210">
        <f t="shared" si="9"/>
        <v>0</v>
      </c>
      <c r="BF257" s="210">
        <f t="shared" si="10"/>
        <v>0</v>
      </c>
      <c r="BG257" s="210">
        <f t="shared" si="11"/>
        <v>0</v>
      </c>
      <c r="BH257" s="210">
        <f t="shared" si="12"/>
        <v>0</v>
      </c>
      <c r="BI257" s="210">
        <f t="shared" si="13"/>
        <v>0</v>
      </c>
      <c r="BJ257" s="17" t="s">
        <v>81</v>
      </c>
      <c r="BK257" s="210">
        <f t="shared" si="14"/>
        <v>0</v>
      </c>
      <c r="BL257" s="17" t="s">
        <v>178</v>
      </c>
      <c r="BM257" s="209" t="s">
        <v>348</v>
      </c>
    </row>
    <row r="258" spans="1:65" s="2" customFormat="1" ht="24.2" customHeight="1">
      <c r="A258" s="34"/>
      <c r="B258" s="35"/>
      <c r="C258" s="197" t="s">
        <v>349</v>
      </c>
      <c r="D258" s="197" t="s">
        <v>142</v>
      </c>
      <c r="E258" s="198" t="s">
        <v>350</v>
      </c>
      <c r="F258" s="199" t="s">
        <v>351</v>
      </c>
      <c r="G258" s="200" t="s">
        <v>330</v>
      </c>
      <c r="H258" s="201">
        <v>2</v>
      </c>
      <c r="I258" s="202"/>
      <c r="J258" s="203">
        <f t="shared" si="5"/>
        <v>0</v>
      </c>
      <c r="K258" s="204"/>
      <c r="L258" s="39"/>
      <c r="M258" s="205" t="s">
        <v>1</v>
      </c>
      <c r="N258" s="206" t="s">
        <v>38</v>
      </c>
      <c r="O258" s="71"/>
      <c r="P258" s="207">
        <f t="shared" si="6"/>
        <v>0</v>
      </c>
      <c r="Q258" s="207">
        <v>0</v>
      </c>
      <c r="R258" s="207">
        <f t="shared" si="7"/>
        <v>0</v>
      </c>
      <c r="S258" s="207">
        <v>0</v>
      </c>
      <c r="T258" s="208">
        <f t="shared" si="8"/>
        <v>0</v>
      </c>
      <c r="U258" s="34"/>
      <c r="V258" s="34"/>
      <c r="W258" s="34"/>
      <c r="X258" s="34"/>
      <c r="Y258" s="34"/>
      <c r="Z258" s="34"/>
      <c r="AA258" s="34"/>
      <c r="AB258" s="34"/>
      <c r="AC258" s="34"/>
      <c r="AD258" s="34"/>
      <c r="AE258" s="34"/>
      <c r="AR258" s="209" t="s">
        <v>178</v>
      </c>
      <c r="AT258" s="209" t="s">
        <v>142</v>
      </c>
      <c r="AU258" s="209" t="s">
        <v>83</v>
      </c>
      <c r="AY258" s="17" t="s">
        <v>139</v>
      </c>
      <c r="BE258" s="210">
        <f t="shared" si="9"/>
        <v>0</v>
      </c>
      <c r="BF258" s="210">
        <f t="shared" si="10"/>
        <v>0</v>
      </c>
      <c r="BG258" s="210">
        <f t="shared" si="11"/>
        <v>0</v>
      </c>
      <c r="BH258" s="210">
        <f t="shared" si="12"/>
        <v>0</v>
      </c>
      <c r="BI258" s="210">
        <f t="shared" si="13"/>
        <v>0</v>
      </c>
      <c r="BJ258" s="17" t="s">
        <v>81</v>
      </c>
      <c r="BK258" s="210">
        <f t="shared" si="14"/>
        <v>0</v>
      </c>
      <c r="BL258" s="17" t="s">
        <v>178</v>
      </c>
      <c r="BM258" s="209" t="s">
        <v>352</v>
      </c>
    </row>
    <row r="259" spans="1:65" s="2" customFormat="1" ht="16.5" customHeight="1">
      <c r="A259" s="34"/>
      <c r="B259" s="35"/>
      <c r="C259" s="197" t="s">
        <v>249</v>
      </c>
      <c r="D259" s="197" t="s">
        <v>142</v>
      </c>
      <c r="E259" s="198" t="s">
        <v>353</v>
      </c>
      <c r="F259" s="199" t="s">
        <v>354</v>
      </c>
      <c r="G259" s="200" t="s">
        <v>182</v>
      </c>
      <c r="H259" s="201">
        <v>2</v>
      </c>
      <c r="I259" s="202"/>
      <c r="J259" s="203">
        <f t="shared" si="5"/>
        <v>0</v>
      </c>
      <c r="K259" s="204"/>
      <c r="L259" s="39"/>
      <c r="M259" s="205" t="s">
        <v>1</v>
      </c>
      <c r="N259" s="206" t="s">
        <v>38</v>
      </c>
      <c r="O259" s="71"/>
      <c r="P259" s="207">
        <f t="shared" si="6"/>
        <v>0</v>
      </c>
      <c r="Q259" s="207">
        <v>0</v>
      </c>
      <c r="R259" s="207">
        <f t="shared" si="7"/>
        <v>0</v>
      </c>
      <c r="S259" s="207">
        <v>0</v>
      </c>
      <c r="T259" s="208">
        <f t="shared" si="8"/>
        <v>0</v>
      </c>
      <c r="U259" s="34"/>
      <c r="V259" s="34"/>
      <c r="W259" s="34"/>
      <c r="X259" s="34"/>
      <c r="Y259" s="34"/>
      <c r="Z259" s="34"/>
      <c r="AA259" s="34"/>
      <c r="AB259" s="34"/>
      <c r="AC259" s="34"/>
      <c r="AD259" s="34"/>
      <c r="AE259" s="34"/>
      <c r="AR259" s="209" t="s">
        <v>178</v>
      </c>
      <c r="AT259" s="209" t="s">
        <v>142</v>
      </c>
      <c r="AU259" s="209" t="s">
        <v>83</v>
      </c>
      <c r="AY259" s="17" t="s">
        <v>139</v>
      </c>
      <c r="BE259" s="210">
        <f t="shared" si="9"/>
        <v>0</v>
      </c>
      <c r="BF259" s="210">
        <f t="shared" si="10"/>
        <v>0</v>
      </c>
      <c r="BG259" s="210">
        <f t="shared" si="11"/>
        <v>0</v>
      </c>
      <c r="BH259" s="210">
        <f t="shared" si="12"/>
        <v>0</v>
      </c>
      <c r="BI259" s="210">
        <f t="shared" si="13"/>
        <v>0</v>
      </c>
      <c r="BJ259" s="17" t="s">
        <v>81</v>
      </c>
      <c r="BK259" s="210">
        <f t="shared" si="14"/>
        <v>0</v>
      </c>
      <c r="BL259" s="17" t="s">
        <v>178</v>
      </c>
      <c r="BM259" s="209" t="s">
        <v>355</v>
      </c>
    </row>
    <row r="260" spans="1:65" s="2" customFormat="1" ht="24.2" customHeight="1">
      <c r="A260" s="34"/>
      <c r="B260" s="35"/>
      <c r="C260" s="197" t="s">
        <v>356</v>
      </c>
      <c r="D260" s="197" t="s">
        <v>142</v>
      </c>
      <c r="E260" s="198" t="s">
        <v>357</v>
      </c>
      <c r="F260" s="199" t="s">
        <v>358</v>
      </c>
      <c r="G260" s="200" t="s">
        <v>268</v>
      </c>
      <c r="H260" s="201">
        <v>0.04</v>
      </c>
      <c r="I260" s="202"/>
      <c r="J260" s="203">
        <f t="shared" si="5"/>
        <v>0</v>
      </c>
      <c r="K260" s="204"/>
      <c r="L260" s="39"/>
      <c r="M260" s="205" t="s">
        <v>1</v>
      </c>
      <c r="N260" s="206" t="s">
        <v>38</v>
      </c>
      <c r="O260" s="71"/>
      <c r="P260" s="207">
        <f t="shared" si="6"/>
        <v>0</v>
      </c>
      <c r="Q260" s="207">
        <v>0</v>
      </c>
      <c r="R260" s="207">
        <f t="shared" si="7"/>
        <v>0</v>
      </c>
      <c r="S260" s="207">
        <v>0</v>
      </c>
      <c r="T260" s="208">
        <f t="shared" si="8"/>
        <v>0</v>
      </c>
      <c r="U260" s="34"/>
      <c r="V260" s="34"/>
      <c r="W260" s="34"/>
      <c r="X260" s="34"/>
      <c r="Y260" s="34"/>
      <c r="Z260" s="34"/>
      <c r="AA260" s="34"/>
      <c r="AB260" s="34"/>
      <c r="AC260" s="34"/>
      <c r="AD260" s="34"/>
      <c r="AE260" s="34"/>
      <c r="AR260" s="209" t="s">
        <v>178</v>
      </c>
      <c r="AT260" s="209" t="s">
        <v>142</v>
      </c>
      <c r="AU260" s="209" t="s">
        <v>83</v>
      </c>
      <c r="AY260" s="17" t="s">
        <v>139</v>
      </c>
      <c r="BE260" s="210">
        <f t="shared" si="9"/>
        <v>0</v>
      </c>
      <c r="BF260" s="210">
        <f t="shared" si="10"/>
        <v>0</v>
      </c>
      <c r="BG260" s="210">
        <f t="shared" si="11"/>
        <v>0</v>
      </c>
      <c r="BH260" s="210">
        <f t="shared" si="12"/>
        <v>0</v>
      </c>
      <c r="BI260" s="210">
        <f t="shared" si="13"/>
        <v>0</v>
      </c>
      <c r="BJ260" s="17" t="s">
        <v>81</v>
      </c>
      <c r="BK260" s="210">
        <f t="shared" si="14"/>
        <v>0</v>
      </c>
      <c r="BL260" s="17" t="s">
        <v>178</v>
      </c>
      <c r="BM260" s="209" t="s">
        <v>359</v>
      </c>
    </row>
    <row r="261" spans="1:65" s="2" customFormat="1" ht="24.2" customHeight="1">
      <c r="A261" s="34"/>
      <c r="B261" s="35"/>
      <c r="C261" s="197" t="s">
        <v>254</v>
      </c>
      <c r="D261" s="197" t="s">
        <v>142</v>
      </c>
      <c r="E261" s="198" t="s">
        <v>360</v>
      </c>
      <c r="F261" s="199" t="s">
        <v>361</v>
      </c>
      <c r="G261" s="200" t="s">
        <v>268</v>
      </c>
      <c r="H261" s="201">
        <v>0.04</v>
      </c>
      <c r="I261" s="202"/>
      <c r="J261" s="203">
        <f t="shared" si="5"/>
        <v>0</v>
      </c>
      <c r="K261" s="204"/>
      <c r="L261" s="39"/>
      <c r="M261" s="205" t="s">
        <v>1</v>
      </c>
      <c r="N261" s="206" t="s">
        <v>38</v>
      </c>
      <c r="O261" s="71"/>
      <c r="P261" s="207">
        <f t="shared" si="6"/>
        <v>0</v>
      </c>
      <c r="Q261" s="207">
        <v>0</v>
      </c>
      <c r="R261" s="207">
        <f t="shared" si="7"/>
        <v>0</v>
      </c>
      <c r="S261" s="207">
        <v>0</v>
      </c>
      <c r="T261" s="208">
        <f t="shared" si="8"/>
        <v>0</v>
      </c>
      <c r="U261" s="34"/>
      <c r="V261" s="34"/>
      <c r="W261" s="34"/>
      <c r="X261" s="34"/>
      <c r="Y261" s="34"/>
      <c r="Z261" s="34"/>
      <c r="AA261" s="34"/>
      <c r="AB261" s="34"/>
      <c r="AC261" s="34"/>
      <c r="AD261" s="34"/>
      <c r="AE261" s="34"/>
      <c r="AR261" s="209" t="s">
        <v>178</v>
      </c>
      <c r="AT261" s="209" t="s">
        <v>142</v>
      </c>
      <c r="AU261" s="209" t="s">
        <v>83</v>
      </c>
      <c r="AY261" s="17" t="s">
        <v>139</v>
      </c>
      <c r="BE261" s="210">
        <f t="shared" si="9"/>
        <v>0</v>
      </c>
      <c r="BF261" s="210">
        <f t="shared" si="10"/>
        <v>0</v>
      </c>
      <c r="BG261" s="210">
        <f t="shared" si="11"/>
        <v>0</v>
      </c>
      <c r="BH261" s="210">
        <f t="shared" si="12"/>
        <v>0</v>
      </c>
      <c r="BI261" s="210">
        <f t="shared" si="13"/>
        <v>0</v>
      </c>
      <c r="BJ261" s="17" t="s">
        <v>81</v>
      </c>
      <c r="BK261" s="210">
        <f t="shared" si="14"/>
        <v>0</v>
      </c>
      <c r="BL261" s="17" t="s">
        <v>178</v>
      </c>
      <c r="BM261" s="209" t="s">
        <v>362</v>
      </c>
    </row>
    <row r="262" spans="1:65" s="12" customFormat="1" ht="22.9" customHeight="1">
      <c r="B262" s="181"/>
      <c r="C262" s="182"/>
      <c r="D262" s="183" t="s">
        <v>72</v>
      </c>
      <c r="E262" s="195" t="s">
        <v>363</v>
      </c>
      <c r="F262" s="195" t="s">
        <v>364</v>
      </c>
      <c r="G262" s="182"/>
      <c r="H262" s="182"/>
      <c r="I262" s="185"/>
      <c r="J262" s="196">
        <f>BK262</f>
        <v>0</v>
      </c>
      <c r="K262" s="182"/>
      <c r="L262" s="187"/>
      <c r="M262" s="188"/>
      <c r="N262" s="189"/>
      <c r="O262" s="189"/>
      <c r="P262" s="190">
        <f>SUM(P263:P288)</f>
        <v>0</v>
      </c>
      <c r="Q262" s="189"/>
      <c r="R262" s="190">
        <f>SUM(R263:R288)</f>
        <v>0</v>
      </c>
      <c r="S262" s="189"/>
      <c r="T262" s="191">
        <f>SUM(T263:T288)</f>
        <v>0</v>
      </c>
      <c r="AR262" s="192" t="s">
        <v>83</v>
      </c>
      <c r="AT262" s="193" t="s">
        <v>72</v>
      </c>
      <c r="AU262" s="193" t="s">
        <v>81</v>
      </c>
      <c r="AY262" s="192" t="s">
        <v>139</v>
      </c>
      <c r="BK262" s="194">
        <f>SUM(BK263:BK288)</f>
        <v>0</v>
      </c>
    </row>
    <row r="263" spans="1:65" s="2" customFormat="1" ht="16.5" customHeight="1">
      <c r="A263" s="34"/>
      <c r="B263" s="35"/>
      <c r="C263" s="197" t="s">
        <v>365</v>
      </c>
      <c r="D263" s="197" t="s">
        <v>142</v>
      </c>
      <c r="E263" s="198" t="s">
        <v>366</v>
      </c>
      <c r="F263" s="199" t="s">
        <v>367</v>
      </c>
      <c r="G263" s="200" t="s">
        <v>311</v>
      </c>
      <c r="H263" s="201">
        <v>1</v>
      </c>
      <c r="I263" s="202"/>
      <c r="J263" s="203">
        <f t="shared" ref="J263:J288" si="15">ROUND(I263*H263,2)</f>
        <v>0</v>
      </c>
      <c r="K263" s="204"/>
      <c r="L263" s="39"/>
      <c r="M263" s="205" t="s">
        <v>1</v>
      </c>
      <c r="N263" s="206" t="s">
        <v>38</v>
      </c>
      <c r="O263" s="71"/>
      <c r="P263" s="207">
        <f t="shared" ref="P263:P288" si="16">O263*H263</f>
        <v>0</v>
      </c>
      <c r="Q263" s="207">
        <v>0</v>
      </c>
      <c r="R263" s="207">
        <f t="shared" ref="R263:R288" si="17">Q263*H263</f>
        <v>0</v>
      </c>
      <c r="S263" s="207">
        <v>0</v>
      </c>
      <c r="T263" s="208">
        <f t="shared" ref="T263:T288" si="18">S263*H263</f>
        <v>0</v>
      </c>
      <c r="U263" s="34"/>
      <c r="V263" s="34"/>
      <c r="W263" s="34"/>
      <c r="X263" s="34"/>
      <c r="Y263" s="34"/>
      <c r="Z263" s="34"/>
      <c r="AA263" s="34"/>
      <c r="AB263" s="34"/>
      <c r="AC263" s="34"/>
      <c r="AD263" s="34"/>
      <c r="AE263" s="34"/>
      <c r="AR263" s="209" t="s">
        <v>178</v>
      </c>
      <c r="AT263" s="209" t="s">
        <v>142</v>
      </c>
      <c r="AU263" s="209" t="s">
        <v>83</v>
      </c>
      <c r="AY263" s="17" t="s">
        <v>139</v>
      </c>
      <c r="BE263" s="210">
        <f t="shared" ref="BE263:BE288" si="19">IF(N263="základní",J263,0)</f>
        <v>0</v>
      </c>
      <c r="BF263" s="210">
        <f t="shared" ref="BF263:BF288" si="20">IF(N263="snížená",J263,0)</f>
        <v>0</v>
      </c>
      <c r="BG263" s="210">
        <f t="shared" ref="BG263:BG288" si="21">IF(N263="zákl. přenesená",J263,0)</f>
        <v>0</v>
      </c>
      <c r="BH263" s="210">
        <f t="shared" ref="BH263:BH288" si="22">IF(N263="sníž. přenesená",J263,0)</f>
        <v>0</v>
      </c>
      <c r="BI263" s="210">
        <f t="shared" ref="BI263:BI288" si="23">IF(N263="nulová",J263,0)</f>
        <v>0</v>
      </c>
      <c r="BJ263" s="17" t="s">
        <v>81</v>
      </c>
      <c r="BK263" s="210">
        <f t="shared" ref="BK263:BK288" si="24">ROUND(I263*H263,2)</f>
        <v>0</v>
      </c>
      <c r="BL263" s="17" t="s">
        <v>178</v>
      </c>
      <c r="BM263" s="209" t="s">
        <v>368</v>
      </c>
    </row>
    <row r="264" spans="1:65" s="2" customFormat="1" ht="21.75" customHeight="1">
      <c r="A264" s="34"/>
      <c r="B264" s="35"/>
      <c r="C264" s="197" t="s">
        <v>258</v>
      </c>
      <c r="D264" s="197" t="s">
        <v>142</v>
      </c>
      <c r="E264" s="198" t="s">
        <v>369</v>
      </c>
      <c r="F264" s="199" t="s">
        <v>370</v>
      </c>
      <c r="G264" s="200" t="s">
        <v>311</v>
      </c>
      <c r="H264" s="201">
        <v>1</v>
      </c>
      <c r="I264" s="202"/>
      <c r="J264" s="203">
        <f t="shared" si="15"/>
        <v>0</v>
      </c>
      <c r="K264" s="204"/>
      <c r="L264" s="39"/>
      <c r="M264" s="205" t="s">
        <v>1</v>
      </c>
      <c r="N264" s="206" t="s">
        <v>38</v>
      </c>
      <c r="O264" s="71"/>
      <c r="P264" s="207">
        <f t="shared" si="16"/>
        <v>0</v>
      </c>
      <c r="Q264" s="207">
        <v>0</v>
      </c>
      <c r="R264" s="207">
        <f t="shared" si="17"/>
        <v>0</v>
      </c>
      <c r="S264" s="207">
        <v>0</v>
      </c>
      <c r="T264" s="208">
        <f t="shared" si="18"/>
        <v>0</v>
      </c>
      <c r="U264" s="34"/>
      <c r="V264" s="34"/>
      <c r="W264" s="34"/>
      <c r="X264" s="34"/>
      <c r="Y264" s="34"/>
      <c r="Z264" s="34"/>
      <c r="AA264" s="34"/>
      <c r="AB264" s="34"/>
      <c r="AC264" s="34"/>
      <c r="AD264" s="34"/>
      <c r="AE264" s="34"/>
      <c r="AR264" s="209" t="s">
        <v>178</v>
      </c>
      <c r="AT264" s="209" t="s">
        <v>142</v>
      </c>
      <c r="AU264" s="209" t="s">
        <v>83</v>
      </c>
      <c r="AY264" s="17" t="s">
        <v>139</v>
      </c>
      <c r="BE264" s="210">
        <f t="shared" si="19"/>
        <v>0</v>
      </c>
      <c r="BF264" s="210">
        <f t="shared" si="20"/>
        <v>0</v>
      </c>
      <c r="BG264" s="210">
        <f t="shared" si="21"/>
        <v>0</v>
      </c>
      <c r="BH264" s="210">
        <f t="shared" si="22"/>
        <v>0</v>
      </c>
      <c r="BI264" s="210">
        <f t="shared" si="23"/>
        <v>0</v>
      </c>
      <c r="BJ264" s="17" t="s">
        <v>81</v>
      </c>
      <c r="BK264" s="210">
        <f t="shared" si="24"/>
        <v>0</v>
      </c>
      <c r="BL264" s="17" t="s">
        <v>178</v>
      </c>
      <c r="BM264" s="209" t="s">
        <v>371</v>
      </c>
    </row>
    <row r="265" spans="1:65" s="2" customFormat="1" ht="16.5" customHeight="1">
      <c r="A265" s="34"/>
      <c r="B265" s="35"/>
      <c r="C265" s="197" t="s">
        <v>372</v>
      </c>
      <c r="D265" s="197" t="s">
        <v>142</v>
      </c>
      <c r="E265" s="198" t="s">
        <v>373</v>
      </c>
      <c r="F265" s="199" t="s">
        <v>374</v>
      </c>
      <c r="G265" s="200" t="s">
        <v>311</v>
      </c>
      <c r="H265" s="201">
        <v>1</v>
      </c>
      <c r="I265" s="202"/>
      <c r="J265" s="203">
        <f t="shared" si="15"/>
        <v>0</v>
      </c>
      <c r="K265" s="204"/>
      <c r="L265" s="39"/>
      <c r="M265" s="205" t="s">
        <v>1</v>
      </c>
      <c r="N265" s="206" t="s">
        <v>38</v>
      </c>
      <c r="O265" s="71"/>
      <c r="P265" s="207">
        <f t="shared" si="16"/>
        <v>0</v>
      </c>
      <c r="Q265" s="207">
        <v>0</v>
      </c>
      <c r="R265" s="207">
        <f t="shared" si="17"/>
        <v>0</v>
      </c>
      <c r="S265" s="207">
        <v>0</v>
      </c>
      <c r="T265" s="208">
        <f t="shared" si="18"/>
        <v>0</v>
      </c>
      <c r="U265" s="34"/>
      <c r="V265" s="34"/>
      <c r="W265" s="34"/>
      <c r="X265" s="34"/>
      <c r="Y265" s="34"/>
      <c r="Z265" s="34"/>
      <c r="AA265" s="34"/>
      <c r="AB265" s="34"/>
      <c r="AC265" s="34"/>
      <c r="AD265" s="34"/>
      <c r="AE265" s="34"/>
      <c r="AR265" s="209" t="s">
        <v>178</v>
      </c>
      <c r="AT265" s="209" t="s">
        <v>142</v>
      </c>
      <c r="AU265" s="209" t="s">
        <v>83</v>
      </c>
      <c r="AY265" s="17" t="s">
        <v>139</v>
      </c>
      <c r="BE265" s="210">
        <f t="shared" si="19"/>
        <v>0</v>
      </c>
      <c r="BF265" s="210">
        <f t="shared" si="20"/>
        <v>0</v>
      </c>
      <c r="BG265" s="210">
        <f t="shared" si="21"/>
        <v>0</v>
      </c>
      <c r="BH265" s="210">
        <f t="shared" si="22"/>
        <v>0</v>
      </c>
      <c r="BI265" s="210">
        <f t="shared" si="23"/>
        <v>0</v>
      </c>
      <c r="BJ265" s="17" t="s">
        <v>81</v>
      </c>
      <c r="BK265" s="210">
        <f t="shared" si="24"/>
        <v>0</v>
      </c>
      <c r="BL265" s="17" t="s">
        <v>178</v>
      </c>
      <c r="BM265" s="209" t="s">
        <v>375</v>
      </c>
    </row>
    <row r="266" spans="1:65" s="2" customFormat="1" ht="16.5" customHeight="1">
      <c r="A266" s="34"/>
      <c r="B266" s="35"/>
      <c r="C266" s="197" t="s">
        <v>263</v>
      </c>
      <c r="D266" s="197" t="s">
        <v>142</v>
      </c>
      <c r="E266" s="198" t="s">
        <v>376</v>
      </c>
      <c r="F266" s="199" t="s">
        <v>377</v>
      </c>
      <c r="G266" s="200" t="s">
        <v>182</v>
      </c>
      <c r="H266" s="201">
        <v>1</v>
      </c>
      <c r="I266" s="202"/>
      <c r="J266" s="203">
        <f t="shared" si="15"/>
        <v>0</v>
      </c>
      <c r="K266" s="204"/>
      <c r="L266" s="39"/>
      <c r="M266" s="205" t="s">
        <v>1</v>
      </c>
      <c r="N266" s="206" t="s">
        <v>38</v>
      </c>
      <c r="O266" s="71"/>
      <c r="P266" s="207">
        <f t="shared" si="16"/>
        <v>0</v>
      </c>
      <c r="Q266" s="207">
        <v>0</v>
      </c>
      <c r="R266" s="207">
        <f t="shared" si="17"/>
        <v>0</v>
      </c>
      <c r="S266" s="207">
        <v>0</v>
      </c>
      <c r="T266" s="208">
        <f t="shared" si="18"/>
        <v>0</v>
      </c>
      <c r="U266" s="34"/>
      <c r="V266" s="34"/>
      <c r="W266" s="34"/>
      <c r="X266" s="34"/>
      <c r="Y266" s="34"/>
      <c r="Z266" s="34"/>
      <c r="AA266" s="34"/>
      <c r="AB266" s="34"/>
      <c r="AC266" s="34"/>
      <c r="AD266" s="34"/>
      <c r="AE266" s="34"/>
      <c r="AR266" s="209" t="s">
        <v>178</v>
      </c>
      <c r="AT266" s="209" t="s">
        <v>142</v>
      </c>
      <c r="AU266" s="209" t="s">
        <v>83</v>
      </c>
      <c r="AY266" s="17" t="s">
        <v>139</v>
      </c>
      <c r="BE266" s="210">
        <f t="shared" si="19"/>
        <v>0</v>
      </c>
      <c r="BF266" s="210">
        <f t="shared" si="20"/>
        <v>0</v>
      </c>
      <c r="BG266" s="210">
        <f t="shared" si="21"/>
        <v>0</v>
      </c>
      <c r="BH266" s="210">
        <f t="shared" si="22"/>
        <v>0</v>
      </c>
      <c r="BI266" s="210">
        <f t="shared" si="23"/>
        <v>0</v>
      </c>
      <c r="BJ266" s="17" t="s">
        <v>81</v>
      </c>
      <c r="BK266" s="210">
        <f t="shared" si="24"/>
        <v>0</v>
      </c>
      <c r="BL266" s="17" t="s">
        <v>178</v>
      </c>
      <c r="BM266" s="209" t="s">
        <v>378</v>
      </c>
    </row>
    <row r="267" spans="1:65" s="2" customFormat="1" ht="16.5" customHeight="1">
      <c r="A267" s="34"/>
      <c r="B267" s="35"/>
      <c r="C267" s="197" t="s">
        <v>379</v>
      </c>
      <c r="D267" s="197" t="s">
        <v>142</v>
      </c>
      <c r="E267" s="198" t="s">
        <v>380</v>
      </c>
      <c r="F267" s="199" t="s">
        <v>381</v>
      </c>
      <c r="G267" s="200" t="s">
        <v>154</v>
      </c>
      <c r="H267" s="201">
        <v>95</v>
      </c>
      <c r="I267" s="202"/>
      <c r="J267" s="203">
        <f t="shared" si="15"/>
        <v>0</v>
      </c>
      <c r="K267" s="204"/>
      <c r="L267" s="39"/>
      <c r="M267" s="205" t="s">
        <v>1</v>
      </c>
      <c r="N267" s="206" t="s">
        <v>38</v>
      </c>
      <c r="O267" s="71"/>
      <c r="P267" s="207">
        <f t="shared" si="16"/>
        <v>0</v>
      </c>
      <c r="Q267" s="207">
        <v>0</v>
      </c>
      <c r="R267" s="207">
        <f t="shared" si="17"/>
        <v>0</v>
      </c>
      <c r="S267" s="207">
        <v>0</v>
      </c>
      <c r="T267" s="208">
        <f t="shared" si="18"/>
        <v>0</v>
      </c>
      <c r="U267" s="34"/>
      <c r="V267" s="34"/>
      <c r="W267" s="34"/>
      <c r="X267" s="34"/>
      <c r="Y267" s="34"/>
      <c r="Z267" s="34"/>
      <c r="AA267" s="34"/>
      <c r="AB267" s="34"/>
      <c r="AC267" s="34"/>
      <c r="AD267" s="34"/>
      <c r="AE267" s="34"/>
      <c r="AR267" s="209" t="s">
        <v>178</v>
      </c>
      <c r="AT267" s="209" t="s">
        <v>142</v>
      </c>
      <c r="AU267" s="209" t="s">
        <v>83</v>
      </c>
      <c r="AY267" s="17" t="s">
        <v>139</v>
      </c>
      <c r="BE267" s="210">
        <f t="shared" si="19"/>
        <v>0</v>
      </c>
      <c r="BF267" s="210">
        <f t="shared" si="20"/>
        <v>0</v>
      </c>
      <c r="BG267" s="210">
        <f t="shared" si="21"/>
        <v>0</v>
      </c>
      <c r="BH267" s="210">
        <f t="shared" si="22"/>
        <v>0</v>
      </c>
      <c r="BI267" s="210">
        <f t="shared" si="23"/>
        <v>0</v>
      </c>
      <c r="BJ267" s="17" t="s">
        <v>81</v>
      </c>
      <c r="BK267" s="210">
        <f t="shared" si="24"/>
        <v>0</v>
      </c>
      <c r="BL267" s="17" t="s">
        <v>178</v>
      </c>
      <c r="BM267" s="209" t="s">
        <v>382</v>
      </c>
    </row>
    <row r="268" spans="1:65" s="2" customFormat="1" ht="16.5" customHeight="1">
      <c r="A268" s="34"/>
      <c r="B268" s="35"/>
      <c r="C268" s="197" t="s">
        <v>269</v>
      </c>
      <c r="D268" s="197" t="s">
        <v>142</v>
      </c>
      <c r="E268" s="198" t="s">
        <v>383</v>
      </c>
      <c r="F268" s="199" t="s">
        <v>384</v>
      </c>
      <c r="G268" s="200" t="s">
        <v>154</v>
      </c>
      <c r="H268" s="201">
        <v>110</v>
      </c>
      <c r="I268" s="202"/>
      <c r="J268" s="203">
        <f t="shared" si="15"/>
        <v>0</v>
      </c>
      <c r="K268" s="204"/>
      <c r="L268" s="39"/>
      <c r="M268" s="205" t="s">
        <v>1</v>
      </c>
      <c r="N268" s="206" t="s">
        <v>38</v>
      </c>
      <c r="O268" s="71"/>
      <c r="P268" s="207">
        <f t="shared" si="16"/>
        <v>0</v>
      </c>
      <c r="Q268" s="207">
        <v>0</v>
      </c>
      <c r="R268" s="207">
        <f t="shared" si="17"/>
        <v>0</v>
      </c>
      <c r="S268" s="207">
        <v>0</v>
      </c>
      <c r="T268" s="208">
        <f t="shared" si="18"/>
        <v>0</v>
      </c>
      <c r="U268" s="34"/>
      <c r="V268" s="34"/>
      <c r="W268" s="34"/>
      <c r="X268" s="34"/>
      <c r="Y268" s="34"/>
      <c r="Z268" s="34"/>
      <c r="AA268" s="34"/>
      <c r="AB268" s="34"/>
      <c r="AC268" s="34"/>
      <c r="AD268" s="34"/>
      <c r="AE268" s="34"/>
      <c r="AR268" s="209" t="s">
        <v>178</v>
      </c>
      <c r="AT268" s="209" t="s">
        <v>142</v>
      </c>
      <c r="AU268" s="209" t="s">
        <v>83</v>
      </c>
      <c r="AY268" s="17" t="s">
        <v>139</v>
      </c>
      <c r="BE268" s="210">
        <f t="shared" si="19"/>
        <v>0</v>
      </c>
      <c r="BF268" s="210">
        <f t="shared" si="20"/>
        <v>0</v>
      </c>
      <c r="BG268" s="210">
        <f t="shared" si="21"/>
        <v>0</v>
      </c>
      <c r="BH268" s="210">
        <f t="shared" si="22"/>
        <v>0</v>
      </c>
      <c r="BI268" s="210">
        <f t="shared" si="23"/>
        <v>0</v>
      </c>
      <c r="BJ268" s="17" t="s">
        <v>81</v>
      </c>
      <c r="BK268" s="210">
        <f t="shared" si="24"/>
        <v>0</v>
      </c>
      <c r="BL268" s="17" t="s">
        <v>178</v>
      </c>
      <c r="BM268" s="209" t="s">
        <v>385</v>
      </c>
    </row>
    <row r="269" spans="1:65" s="2" customFormat="1" ht="16.5" customHeight="1">
      <c r="A269" s="34"/>
      <c r="B269" s="35"/>
      <c r="C269" s="197" t="s">
        <v>386</v>
      </c>
      <c r="D269" s="197" t="s">
        <v>142</v>
      </c>
      <c r="E269" s="198" t="s">
        <v>387</v>
      </c>
      <c r="F269" s="199" t="s">
        <v>388</v>
      </c>
      <c r="G269" s="200" t="s">
        <v>154</v>
      </c>
      <c r="H269" s="201">
        <v>56</v>
      </c>
      <c r="I269" s="202"/>
      <c r="J269" s="203">
        <f t="shared" si="15"/>
        <v>0</v>
      </c>
      <c r="K269" s="204"/>
      <c r="L269" s="39"/>
      <c r="M269" s="205" t="s">
        <v>1</v>
      </c>
      <c r="N269" s="206" t="s">
        <v>38</v>
      </c>
      <c r="O269" s="71"/>
      <c r="P269" s="207">
        <f t="shared" si="16"/>
        <v>0</v>
      </c>
      <c r="Q269" s="207">
        <v>0</v>
      </c>
      <c r="R269" s="207">
        <f t="shared" si="17"/>
        <v>0</v>
      </c>
      <c r="S269" s="207">
        <v>0</v>
      </c>
      <c r="T269" s="208">
        <f t="shared" si="18"/>
        <v>0</v>
      </c>
      <c r="U269" s="34"/>
      <c r="V269" s="34"/>
      <c r="W269" s="34"/>
      <c r="X269" s="34"/>
      <c r="Y269" s="34"/>
      <c r="Z269" s="34"/>
      <c r="AA269" s="34"/>
      <c r="AB269" s="34"/>
      <c r="AC269" s="34"/>
      <c r="AD269" s="34"/>
      <c r="AE269" s="34"/>
      <c r="AR269" s="209" t="s">
        <v>178</v>
      </c>
      <c r="AT269" s="209" t="s">
        <v>142</v>
      </c>
      <c r="AU269" s="209" t="s">
        <v>83</v>
      </c>
      <c r="AY269" s="17" t="s">
        <v>139</v>
      </c>
      <c r="BE269" s="210">
        <f t="shared" si="19"/>
        <v>0</v>
      </c>
      <c r="BF269" s="210">
        <f t="shared" si="20"/>
        <v>0</v>
      </c>
      <c r="BG269" s="210">
        <f t="shared" si="21"/>
        <v>0</v>
      </c>
      <c r="BH269" s="210">
        <f t="shared" si="22"/>
        <v>0</v>
      </c>
      <c r="BI269" s="210">
        <f t="shared" si="23"/>
        <v>0</v>
      </c>
      <c r="BJ269" s="17" t="s">
        <v>81</v>
      </c>
      <c r="BK269" s="210">
        <f t="shared" si="24"/>
        <v>0</v>
      </c>
      <c r="BL269" s="17" t="s">
        <v>178</v>
      </c>
      <c r="BM269" s="209" t="s">
        <v>389</v>
      </c>
    </row>
    <row r="270" spans="1:65" s="2" customFormat="1" ht="16.5" customHeight="1">
      <c r="A270" s="34"/>
      <c r="B270" s="35"/>
      <c r="C270" s="197" t="s">
        <v>273</v>
      </c>
      <c r="D270" s="197" t="s">
        <v>142</v>
      </c>
      <c r="E270" s="198" t="s">
        <v>390</v>
      </c>
      <c r="F270" s="199" t="s">
        <v>391</v>
      </c>
      <c r="G270" s="200" t="s">
        <v>154</v>
      </c>
      <c r="H270" s="201">
        <v>35</v>
      </c>
      <c r="I270" s="202"/>
      <c r="J270" s="203">
        <f t="shared" si="15"/>
        <v>0</v>
      </c>
      <c r="K270" s="204"/>
      <c r="L270" s="39"/>
      <c r="M270" s="205" t="s">
        <v>1</v>
      </c>
      <c r="N270" s="206" t="s">
        <v>38</v>
      </c>
      <c r="O270" s="71"/>
      <c r="P270" s="207">
        <f t="shared" si="16"/>
        <v>0</v>
      </c>
      <c r="Q270" s="207">
        <v>0</v>
      </c>
      <c r="R270" s="207">
        <f t="shared" si="17"/>
        <v>0</v>
      </c>
      <c r="S270" s="207">
        <v>0</v>
      </c>
      <c r="T270" s="208">
        <f t="shared" si="18"/>
        <v>0</v>
      </c>
      <c r="U270" s="34"/>
      <c r="V270" s="34"/>
      <c r="W270" s="34"/>
      <c r="X270" s="34"/>
      <c r="Y270" s="34"/>
      <c r="Z270" s="34"/>
      <c r="AA270" s="34"/>
      <c r="AB270" s="34"/>
      <c r="AC270" s="34"/>
      <c r="AD270" s="34"/>
      <c r="AE270" s="34"/>
      <c r="AR270" s="209" t="s">
        <v>178</v>
      </c>
      <c r="AT270" s="209" t="s">
        <v>142</v>
      </c>
      <c r="AU270" s="209" t="s">
        <v>83</v>
      </c>
      <c r="AY270" s="17" t="s">
        <v>139</v>
      </c>
      <c r="BE270" s="210">
        <f t="shared" si="19"/>
        <v>0</v>
      </c>
      <c r="BF270" s="210">
        <f t="shared" si="20"/>
        <v>0</v>
      </c>
      <c r="BG270" s="210">
        <f t="shared" si="21"/>
        <v>0</v>
      </c>
      <c r="BH270" s="210">
        <f t="shared" si="22"/>
        <v>0</v>
      </c>
      <c r="BI270" s="210">
        <f t="shared" si="23"/>
        <v>0</v>
      </c>
      <c r="BJ270" s="17" t="s">
        <v>81</v>
      </c>
      <c r="BK270" s="210">
        <f t="shared" si="24"/>
        <v>0</v>
      </c>
      <c r="BL270" s="17" t="s">
        <v>178</v>
      </c>
      <c r="BM270" s="209" t="s">
        <v>392</v>
      </c>
    </row>
    <row r="271" spans="1:65" s="2" customFormat="1" ht="16.5" customHeight="1">
      <c r="A271" s="34"/>
      <c r="B271" s="35"/>
      <c r="C271" s="197" t="s">
        <v>393</v>
      </c>
      <c r="D271" s="197" t="s">
        <v>142</v>
      </c>
      <c r="E271" s="198" t="s">
        <v>394</v>
      </c>
      <c r="F271" s="199" t="s">
        <v>381</v>
      </c>
      <c r="G271" s="200" t="s">
        <v>154</v>
      </c>
      <c r="H271" s="201">
        <v>56</v>
      </c>
      <c r="I271" s="202"/>
      <c r="J271" s="203">
        <f t="shared" si="15"/>
        <v>0</v>
      </c>
      <c r="K271" s="204"/>
      <c r="L271" s="39"/>
      <c r="M271" s="205" t="s">
        <v>1</v>
      </c>
      <c r="N271" s="206" t="s">
        <v>38</v>
      </c>
      <c r="O271" s="71"/>
      <c r="P271" s="207">
        <f t="shared" si="16"/>
        <v>0</v>
      </c>
      <c r="Q271" s="207">
        <v>0</v>
      </c>
      <c r="R271" s="207">
        <f t="shared" si="17"/>
        <v>0</v>
      </c>
      <c r="S271" s="207">
        <v>0</v>
      </c>
      <c r="T271" s="208">
        <f t="shared" si="18"/>
        <v>0</v>
      </c>
      <c r="U271" s="34"/>
      <c r="V271" s="34"/>
      <c r="W271" s="34"/>
      <c r="X271" s="34"/>
      <c r="Y271" s="34"/>
      <c r="Z271" s="34"/>
      <c r="AA271" s="34"/>
      <c r="AB271" s="34"/>
      <c r="AC271" s="34"/>
      <c r="AD271" s="34"/>
      <c r="AE271" s="34"/>
      <c r="AR271" s="209" t="s">
        <v>178</v>
      </c>
      <c r="AT271" s="209" t="s">
        <v>142</v>
      </c>
      <c r="AU271" s="209" t="s">
        <v>83</v>
      </c>
      <c r="AY271" s="17" t="s">
        <v>139</v>
      </c>
      <c r="BE271" s="210">
        <f t="shared" si="19"/>
        <v>0</v>
      </c>
      <c r="BF271" s="210">
        <f t="shared" si="20"/>
        <v>0</v>
      </c>
      <c r="BG271" s="210">
        <f t="shared" si="21"/>
        <v>0</v>
      </c>
      <c r="BH271" s="210">
        <f t="shared" si="22"/>
        <v>0</v>
      </c>
      <c r="BI271" s="210">
        <f t="shared" si="23"/>
        <v>0</v>
      </c>
      <c r="BJ271" s="17" t="s">
        <v>81</v>
      </c>
      <c r="BK271" s="210">
        <f t="shared" si="24"/>
        <v>0</v>
      </c>
      <c r="BL271" s="17" t="s">
        <v>178</v>
      </c>
      <c r="BM271" s="209" t="s">
        <v>395</v>
      </c>
    </row>
    <row r="272" spans="1:65" s="2" customFormat="1" ht="16.5" customHeight="1">
      <c r="A272" s="34"/>
      <c r="B272" s="35"/>
      <c r="C272" s="197" t="s">
        <v>277</v>
      </c>
      <c r="D272" s="197" t="s">
        <v>142</v>
      </c>
      <c r="E272" s="198" t="s">
        <v>396</v>
      </c>
      <c r="F272" s="199" t="s">
        <v>397</v>
      </c>
      <c r="G272" s="200" t="s">
        <v>311</v>
      </c>
      <c r="H272" s="201">
        <v>1</v>
      </c>
      <c r="I272" s="202"/>
      <c r="J272" s="203">
        <f t="shared" si="15"/>
        <v>0</v>
      </c>
      <c r="K272" s="204"/>
      <c r="L272" s="39"/>
      <c r="M272" s="205" t="s">
        <v>1</v>
      </c>
      <c r="N272" s="206" t="s">
        <v>38</v>
      </c>
      <c r="O272" s="71"/>
      <c r="P272" s="207">
        <f t="shared" si="16"/>
        <v>0</v>
      </c>
      <c r="Q272" s="207">
        <v>0</v>
      </c>
      <c r="R272" s="207">
        <f t="shared" si="17"/>
        <v>0</v>
      </c>
      <c r="S272" s="207">
        <v>0</v>
      </c>
      <c r="T272" s="208">
        <f t="shared" si="18"/>
        <v>0</v>
      </c>
      <c r="U272" s="34"/>
      <c r="V272" s="34"/>
      <c r="W272" s="34"/>
      <c r="X272" s="34"/>
      <c r="Y272" s="34"/>
      <c r="Z272" s="34"/>
      <c r="AA272" s="34"/>
      <c r="AB272" s="34"/>
      <c r="AC272" s="34"/>
      <c r="AD272" s="34"/>
      <c r="AE272" s="34"/>
      <c r="AR272" s="209" t="s">
        <v>178</v>
      </c>
      <c r="AT272" s="209" t="s">
        <v>142</v>
      </c>
      <c r="AU272" s="209" t="s">
        <v>83</v>
      </c>
      <c r="AY272" s="17" t="s">
        <v>139</v>
      </c>
      <c r="BE272" s="210">
        <f t="shared" si="19"/>
        <v>0</v>
      </c>
      <c r="BF272" s="210">
        <f t="shared" si="20"/>
        <v>0</v>
      </c>
      <c r="BG272" s="210">
        <f t="shared" si="21"/>
        <v>0</v>
      </c>
      <c r="BH272" s="210">
        <f t="shared" si="22"/>
        <v>0</v>
      </c>
      <c r="BI272" s="210">
        <f t="shared" si="23"/>
        <v>0</v>
      </c>
      <c r="BJ272" s="17" t="s">
        <v>81</v>
      </c>
      <c r="BK272" s="210">
        <f t="shared" si="24"/>
        <v>0</v>
      </c>
      <c r="BL272" s="17" t="s">
        <v>178</v>
      </c>
      <c r="BM272" s="209" t="s">
        <v>398</v>
      </c>
    </row>
    <row r="273" spans="1:65" s="2" customFormat="1" ht="16.5" customHeight="1">
      <c r="A273" s="34"/>
      <c r="B273" s="35"/>
      <c r="C273" s="197" t="s">
        <v>399</v>
      </c>
      <c r="D273" s="197" t="s">
        <v>142</v>
      </c>
      <c r="E273" s="198" t="s">
        <v>400</v>
      </c>
      <c r="F273" s="199" t="s">
        <v>401</v>
      </c>
      <c r="G273" s="200" t="s">
        <v>182</v>
      </c>
      <c r="H273" s="201">
        <v>5</v>
      </c>
      <c r="I273" s="202"/>
      <c r="J273" s="203">
        <f t="shared" si="15"/>
        <v>0</v>
      </c>
      <c r="K273" s="204"/>
      <c r="L273" s="39"/>
      <c r="M273" s="205" t="s">
        <v>1</v>
      </c>
      <c r="N273" s="206" t="s">
        <v>38</v>
      </c>
      <c r="O273" s="71"/>
      <c r="P273" s="207">
        <f t="shared" si="16"/>
        <v>0</v>
      </c>
      <c r="Q273" s="207">
        <v>0</v>
      </c>
      <c r="R273" s="207">
        <f t="shared" si="17"/>
        <v>0</v>
      </c>
      <c r="S273" s="207">
        <v>0</v>
      </c>
      <c r="T273" s="208">
        <f t="shared" si="18"/>
        <v>0</v>
      </c>
      <c r="U273" s="34"/>
      <c r="V273" s="34"/>
      <c r="W273" s="34"/>
      <c r="X273" s="34"/>
      <c r="Y273" s="34"/>
      <c r="Z273" s="34"/>
      <c r="AA273" s="34"/>
      <c r="AB273" s="34"/>
      <c r="AC273" s="34"/>
      <c r="AD273" s="34"/>
      <c r="AE273" s="34"/>
      <c r="AR273" s="209" t="s">
        <v>178</v>
      </c>
      <c r="AT273" s="209" t="s">
        <v>142</v>
      </c>
      <c r="AU273" s="209" t="s">
        <v>83</v>
      </c>
      <c r="AY273" s="17" t="s">
        <v>139</v>
      </c>
      <c r="BE273" s="210">
        <f t="shared" si="19"/>
        <v>0</v>
      </c>
      <c r="BF273" s="210">
        <f t="shared" si="20"/>
        <v>0</v>
      </c>
      <c r="BG273" s="210">
        <f t="shared" si="21"/>
        <v>0</v>
      </c>
      <c r="BH273" s="210">
        <f t="shared" si="22"/>
        <v>0</v>
      </c>
      <c r="BI273" s="210">
        <f t="shared" si="23"/>
        <v>0</v>
      </c>
      <c r="BJ273" s="17" t="s">
        <v>81</v>
      </c>
      <c r="BK273" s="210">
        <f t="shared" si="24"/>
        <v>0</v>
      </c>
      <c r="BL273" s="17" t="s">
        <v>178</v>
      </c>
      <c r="BM273" s="209" t="s">
        <v>402</v>
      </c>
    </row>
    <row r="274" spans="1:65" s="2" customFormat="1" ht="16.5" customHeight="1">
      <c r="A274" s="34"/>
      <c r="B274" s="35"/>
      <c r="C274" s="197" t="s">
        <v>281</v>
      </c>
      <c r="D274" s="197" t="s">
        <v>142</v>
      </c>
      <c r="E274" s="198" t="s">
        <v>403</v>
      </c>
      <c r="F274" s="199" t="s">
        <v>404</v>
      </c>
      <c r="G274" s="200" t="s">
        <v>182</v>
      </c>
      <c r="H274" s="201">
        <v>6</v>
      </c>
      <c r="I274" s="202"/>
      <c r="J274" s="203">
        <f t="shared" si="15"/>
        <v>0</v>
      </c>
      <c r="K274" s="204"/>
      <c r="L274" s="39"/>
      <c r="M274" s="205" t="s">
        <v>1</v>
      </c>
      <c r="N274" s="206" t="s">
        <v>38</v>
      </c>
      <c r="O274" s="71"/>
      <c r="P274" s="207">
        <f t="shared" si="16"/>
        <v>0</v>
      </c>
      <c r="Q274" s="207">
        <v>0</v>
      </c>
      <c r="R274" s="207">
        <f t="shared" si="17"/>
        <v>0</v>
      </c>
      <c r="S274" s="207">
        <v>0</v>
      </c>
      <c r="T274" s="208">
        <f t="shared" si="18"/>
        <v>0</v>
      </c>
      <c r="U274" s="34"/>
      <c r="V274" s="34"/>
      <c r="W274" s="34"/>
      <c r="X274" s="34"/>
      <c r="Y274" s="34"/>
      <c r="Z274" s="34"/>
      <c r="AA274" s="34"/>
      <c r="AB274" s="34"/>
      <c r="AC274" s="34"/>
      <c r="AD274" s="34"/>
      <c r="AE274" s="34"/>
      <c r="AR274" s="209" t="s">
        <v>178</v>
      </c>
      <c r="AT274" s="209" t="s">
        <v>142</v>
      </c>
      <c r="AU274" s="209" t="s">
        <v>83</v>
      </c>
      <c r="AY274" s="17" t="s">
        <v>139</v>
      </c>
      <c r="BE274" s="210">
        <f t="shared" si="19"/>
        <v>0</v>
      </c>
      <c r="BF274" s="210">
        <f t="shared" si="20"/>
        <v>0</v>
      </c>
      <c r="BG274" s="210">
        <f t="shared" si="21"/>
        <v>0</v>
      </c>
      <c r="BH274" s="210">
        <f t="shared" si="22"/>
        <v>0</v>
      </c>
      <c r="BI274" s="210">
        <f t="shared" si="23"/>
        <v>0</v>
      </c>
      <c r="BJ274" s="17" t="s">
        <v>81</v>
      </c>
      <c r="BK274" s="210">
        <f t="shared" si="24"/>
        <v>0</v>
      </c>
      <c r="BL274" s="17" t="s">
        <v>178</v>
      </c>
      <c r="BM274" s="209" t="s">
        <v>405</v>
      </c>
    </row>
    <row r="275" spans="1:65" s="2" customFormat="1" ht="16.5" customHeight="1">
      <c r="A275" s="34"/>
      <c r="B275" s="35"/>
      <c r="C275" s="197" t="s">
        <v>406</v>
      </c>
      <c r="D275" s="197" t="s">
        <v>142</v>
      </c>
      <c r="E275" s="198" t="s">
        <v>407</v>
      </c>
      <c r="F275" s="199" t="s">
        <v>408</v>
      </c>
      <c r="G275" s="200" t="s">
        <v>182</v>
      </c>
      <c r="H275" s="201">
        <v>8</v>
      </c>
      <c r="I275" s="202"/>
      <c r="J275" s="203">
        <f t="shared" si="15"/>
        <v>0</v>
      </c>
      <c r="K275" s="204"/>
      <c r="L275" s="39"/>
      <c r="M275" s="205" t="s">
        <v>1</v>
      </c>
      <c r="N275" s="206" t="s">
        <v>38</v>
      </c>
      <c r="O275" s="71"/>
      <c r="P275" s="207">
        <f t="shared" si="16"/>
        <v>0</v>
      </c>
      <c r="Q275" s="207">
        <v>0</v>
      </c>
      <c r="R275" s="207">
        <f t="shared" si="17"/>
        <v>0</v>
      </c>
      <c r="S275" s="207">
        <v>0</v>
      </c>
      <c r="T275" s="208">
        <f t="shared" si="18"/>
        <v>0</v>
      </c>
      <c r="U275" s="34"/>
      <c r="V275" s="34"/>
      <c r="W275" s="34"/>
      <c r="X275" s="34"/>
      <c r="Y275" s="34"/>
      <c r="Z275" s="34"/>
      <c r="AA275" s="34"/>
      <c r="AB275" s="34"/>
      <c r="AC275" s="34"/>
      <c r="AD275" s="34"/>
      <c r="AE275" s="34"/>
      <c r="AR275" s="209" t="s">
        <v>178</v>
      </c>
      <c r="AT275" s="209" t="s">
        <v>142</v>
      </c>
      <c r="AU275" s="209" t="s">
        <v>83</v>
      </c>
      <c r="AY275" s="17" t="s">
        <v>139</v>
      </c>
      <c r="BE275" s="210">
        <f t="shared" si="19"/>
        <v>0</v>
      </c>
      <c r="BF275" s="210">
        <f t="shared" si="20"/>
        <v>0</v>
      </c>
      <c r="BG275" s="210">
        <f t="shared" si="21"/>
        <v>0</v>
      </c>
      <c r="BH275" s="210">
        <f t="shared" si="22"/>
        <v>0</v>
      </c>
      <c r="BI275" s="210">
        <f t="shared" si="23"/>
        <v>0</v>
      </c>
      <c r="BJ275" s="17" t="s">
        <v>81</v>
      </c>
      <c r="BK275" s="210">
        <f t="shared" si="24"/>
        <v>0</v>
      </c>
      <c r="BL275" s="17" t="s">
        <v>178</v>
      </c>
      <c r="BM275" s="209" t="s">
        <v>409</v>
      </c>
    </row>
    <row r="276" spans="1:65" s="2" customFormat="1" ht="16.5" customHeight="1">
      <c r="A276" s="34"/>
      <c r="B276" s="35"/>
      <c r="C276" s="197" t="s">
        <v>285</v>
      </c>
      <c r="D276" s="197" t="s">
        <v>142</v>
      </c>
      <c r="E276" s="198" t="s">
        <v>410</v>
      </c>
      <c r="F276" s="199" t="s">
        <v>411</v>
      </c>
      <c r="G276" s="200" t="s">
        <v>182</v>
      </c>
      <c r="H276" s="201">
        <v>20</v>
      </c>
      <c r="I276" s="202"/>
      <c r="J276" s="203">
        <f t="shared" si="15"/>
        <v>0</v>
      </c>
      <c r="K276" s="204"/>
      <c r="L276" s="39"/>
      <c r="M276" s="205" t="s">
        <v>1</v>
      </c>
      <c r="N276" s="206" t="s">
        <v>38</v>
      </c>
      <c r="O276" s="71"/>
      <c r="P276" s="207">
        <f t="shared" si="16"/>
        <v>0</v>
      </c>
      <c r="Q276" s="207">
        <v>0</v>
      </c>
      <c r="R276" s="207">
        <f t="shared" si="17"/>
        <v>0</v>
      </c>
      <c r="S276" s="207">
        <v>0</v>
      </c>
      <c r="T276" s="208">
        <f t="shared" si="18"/>
        <v>0</v>
      </c>
      <c r="U276" s="34"/>
      <c r="V276" s="34"/>
      <c r="W276" s="34"/>
      <c r="X276" s="34"/>
      <c r="Y276" s="34"/>
      <c r="Z276" s="34"/>
      <c r="AA276" s="34"/>
      <c r="AB276" s="34"/>
      <c r="AC276" s="34"/>
      <c r="AD276" s="34"/>
      <c r="AE276" s="34"/>
      <c r="AR276" s="209" t="s">
        <v>178</v>
      </c>
      <c r="AT276" s="209" t="s">
        <v>142</v>
      </c>
      <c r="AU276" s="209" t="s">
        <v>83</v>
      </c>
      <c r="AY276" s="17" t="s">
        <v>139</v>
      </c>
      <c r="BE276" s="210">
        <f t="shared" si="19"/>
        <v>0</v>
      </c>
      <c r="BF276" s="210">
        <f t="shared" si="20"/>
        <v>0</v>
      </c>
      <c r="BG276" s="210">
        <f t="shared" si="21"/>
        <v>0</v>
      </c>
      <c r="BH276" s="210">
        <f t="shared" si="22"/>
        <v>0</v>
      </c>
      <c r="BI276" s="210">
        <f t="shared" si="23"/>
        <v>0</v>
      </c>
      <c r="BJ276" s="17" t="s">
        <v>81</v>
      </c>
      <c r="BK276" s="210">
        <f t="shared" si="24"/>
        <v>0</v>
      </c>
      <c r="BL276" s="17" t="s">
        <v>178</v>
      </c>
      <c r="BM276" s="209" t="s">
        <v>412</v>
      </c>
    </row>
    <row r="277" spans="1:65" s="2" customFormat="1" ht="16.5" customHeight="1">
      <c r="A277" s="34"/>
      <c r="B277" s="35"/>
      <c r="C277" s="197" t="s">
        <v>413</v>
      </c>
      <c r="D277" s="197" t="s">
        <v>142</v>
      </c>
      <c r="E277" s="198" t="s">
        <v>414</v>
      </c>
      <c r="F277" s="199" t="s">
        <v>415</v>
      </c>
      <c r="G277" s="200" t="s">
        <v>182</v>
      </c>
      <c r="H277" s="201">
        <v>2</v>
      </c>
      <c r="I277" s="202"/>
      <c r="J277" s="203">
        <f t="shared" si="15"/>
        <v>0</v>
      </c>
      <c r="K277" s="204"/>
      <c r="L277" s="39"/>
      <c r="M277" s="205" t="s">
        <v>1</v>
      </c>
      <c r="N277" s="206" t="s">
        <v>38</v>
      </c>
      <c r="O277" s="71"/>
      <c r="P277" s="207">
        <f t="shared" si="16"/>
        <v>0</v>
      </c>
      <c r="Q277" s="207">
        <v>0</v>
      </c>
      <c r="R277" s="207">
        <f t="shared" si="17"/>
        <v>0</v>
      </c>
      <c r="S277" s="207">
        <v>0</v>
      </c>
      <c r="T277" s="208">
        <f t="shared" si="18"/>
        <v>0</v>
      </c>
      <c r="U277" s="34"/>
      <c r="V277" s="34"/>
      <c r="W277" s="34"/>
      <c r="X277" s="34"/>
      <c r="Y277" s="34"/>
      <c r="Z277" s="34"/>
      <c r="AA277" s="34"/>
      <c r="AB277" s="34"/>
      <c r="AC277" s="34"/>
      <c r="AD277" s="34"/>
      <c r="AE277" s="34"/>
      <c r="AR277" s="209" t="s">
        <v>178</v>
      </c>
      <c r="AT277" s="209" t="s">
        <v>142</v>
      </c>
      <c r="AU277" s="209" t="s">
        <v>83</v>
      </c>
      <c r="AY277" s="17" t="s">
        <v>139</v>
      </c>
      <c r="BE277" s="210">
        <f t="shared" si="19"/>
        <v>0</v>
      </c>
      <c r="BF277" s="210">
        <f t="shared" si="20"/>
        <v>0</v>
      </c>
      <c r="BG277" s="210">
        <f t="shared" si="21"/>
        <v>0</v>
      </c>
      <c r="BH277" s="210">
        <f t="shared" si="22"/>
        <v>0</v>
      </c>
      <c r="BI277" s="210">
        <f t="shared" si="23"/>
        <v>0</v>
      </c>
      <c r="BJ277" s="17" t="s">
        <v>81</v>
      </c>
      <c r="BK277" s="210">
        <f t="shared" si="24"/>
        <v>0</v>
      </c>
      <c r="BL277" s="17" t="s">
        <v>178</v>
      </c>
      <c r="BM277" s="209" t="s">
        <v>416</v>
      </c>
    </row>
    <row r="278" spans="1:65" s="2" customFormat="1" ht="16.5" customHeight="1">
      <c r="A278" s="34"/>
      <c r="B278" s="35"/>
      <c r="C278" s="197" t="s">
        <v>289</v>
      </c>
      <c r="D278" s="197" t="s">
        <v>142</v>
      </c>
      <c r="E278" s="198" t="s">
        <v>417</v>
      </c>
      <c r="F278" s="199" t="s">
        <v>418</v>
      </c>
      <c r="G278" s="200" t="s">
        <v>182</v>
      </c>
      <c r="H278" s="201">
        <v>4</v>
      </c>
      <c r="I278" s="202"/>
      <c r="J278" s="203">
        <f t="shared" si="15"/>
        <v>0</v>
      </c>
      <c r="K278" s="204"/>
      <c r="L278" s="39"/>
      <c r="M278" s="205" t="s">
        <v>1</v>
      </c>
      <c r="N278" s="206" t="s">
        <v>38</v>
      </c>
      <c r="O278" s="71"/>
      <c r="P278" s="207">
        <f t="shared" si="16"/>
        <v>0</v>
      </c>
      <c r="Q278" s="207">
        <v>0</v>
      </c>
      <c r="R278" s="207">
        <f t="shared" si="17"/>
        <v>0</v>
      </c>
      <c r="S278" s="207">
        <v>0</v>
      </c>
      <c r="T278" s="208">
        <f t="shared" si="18"/>
        <v>0</v>
      </c>
      <c r="U278" s="34"/>
      <c r="V278" s="34"/>
      <c r="W278" s="34"/>
      <c r="X278" s="34"/>
      <c r="Y278" s="34"/>
      <c r="Z278" s="34"/>
      <c r="AA278" s="34"/>
      <c r="AB278" s="34"/>
      <c r="AC278" s="34"/>
      <c r="AD278" s="34"/>
      <c r="AE278" s="34"/>
      <c r="AR278" s="209" t="s">
        <v>178</v>
      </c>
      <c r="AT278" s="209" t="s">
        <v>142</v>
      </c>
      <c r="AU278" s="209" t="s">
        <v>83</v>
      </c>
      <c r="AY278" s="17" t="s">
        <v>139</v>
      </c>
      <c r="BE278" s="210">
        <f t="shared" si="19"/>
        <v>0</v>
      </c>
      <c r="BF278" s="210">
        <f t="shared" si="20"/>
        <v>0</v>
      </c>
      <c r="BG278" s="210">
        <f t="shared" si="21"/>
        <v>0</v>
      </c>
      <c r="BH278" s="210">
        <f t="shared" si="22"/>
        <v>0</v>
      </c>
      <c r="BI278" s="210">
        <f t="shared" si="23"/>
        <v>0</v>
      </c>
      <c r="BJ278" s="17" t="s">
        <v>81</v>
      </c>
      <c r="BK278" s="210">
        <f t="shared" si="24"/>
        <v>0</v>
      </c>
      <c r="BL278" s="17" t="s">
        <v>178</v>
      </c>
      <c r="BM278" s="209" t="s">
        <v>419</v>
      </c>
    </row>
    <row r="279" spans="1:65" s="2" customFormat="1" ht="16.5" customHeight="1">
      <c r="A279" s="34"/>
      <c r="B279" s="35"/>
      <c r="C279" s="197" t="s">
        <v>420</v>
      </c>
      <c r="D279" s="197" t="s">
        <v>142</v>
      </c>
      <c r="E279" s="198" t="s">
        <v>421</v>
      </c>
      <c r="F279" s="199" t="s">
        <v>422</v>
      </c>
      <c r="G279" s="200" t="s">
        <v>182</v>
      </c>
      <c r="H279" s="201">
        <v>4</v>
      </c>
      <c r="I279" s="202"/>
      <c r="J279" s="203">
        <f t="shared" si="15"/>
        <v>0</v>
      </c>
      <c r="K279" s="204"/>
      <c r="L279" s="39"/>
      <c r="M279" s="205" t="s">
        <v>1</v>
      </c>
      <c r="N279" s="206" t="s">
        <v>38</v>
      </c>
      <c r="O279" s="71"/>
      <c r="P279" s="207">
        <f t="shared" si="16"/>
        <v>0</v>
      </c>
      <c r="Q279" s="207">
        <v>0</v>
      </c>
      <c r="R279" s="207">
        <f t="shared" si="17"/>
        <v>0</v>
      </c>
      <c r="S279" s="207">
        <v>0</v>
      </c>
      <c r="T279" s="208">
        <f t="shared" si="18"/>
        <v>0</v>
      </c>
      <c r="U279" s="34"/>
      <c r="V279" s="34"/>
      <c r="W279" s="34"/>
      <c r="X279" s="34"/>
      <c r="Y279" s="34"/>
      <c r="Z279" s="34"/>
      <c r="AA279" s="34"/>
      <c r="AB279" s="34"/>
      <c r="AC279" s="34"/>
      <c r="AD279" s="34"/>
      <c r="AE279" s="34"/>
      <c r="AR279" s="209" t="s">
        <v>178</v>
      </c>
      <c r="AT279" s="209" t="s">
        <v>142</v>
      </c>
      <c r="AU279" s="209" t="s">
        <v>83</v>
      </c>
      <c r="AY279" s="17" t="s">
        <v>139</v>
      </c>
      <c r="BE279" s="210">
        <f t="shared" si="19"/>
        <v>0</v>
      </c>
      <c r="BF279" s="210">
        <f t="shared" si="20"/>
        <v>0</v>
      </c>
      <c r="BG279" s="210">
        <f t="shared" si="21"/>
        <v>0</v>
      </c>
      <c r="BH279" s="210">
        <f t="shared" si="22"/>
        <v>0</v>
      </c>
      <c r="BI279" s="210">
        <f t="shared" si="23"/>
        <v>0</v>
      </c>
      <c r="BJ279" s="17" t="s">
        <v>81</v>
      </c>
      <c r="BK279" s="210">
        <f t="shared" si="24"/>
        <v>0</v>
      </c>
      <c r="BL279" s="17" t="s">
        <v>178</v>
      </c>
      <c r="BM279" s="209" t="s">
        <v>197</v>
      </c>
    </row>
    <row r="280" spans="1:65" s="2" customFormat="1" ht="16.5" customHeight="1">
      <c r="A280" s="34"/>
      <c r="B280" s="35"/>
      <c r="C280" s="197" t="s">
        <v>293</v>
      </c>
      <c r="D280" s="197" t="s">
        <v>142</v>
      </c>
      <c r="E280" s="198" t="s">
        <v>423</v>
      </c>
      <c r="F280" s="199" t="s">
        <v>424</v>
      </c>
      <c r="G280" s="200" t="s">
        <v>182</v>
      </c>
      <c r="H280" s="201">
        <v>12</v>
      </c>
      <c r="I280" s="202"/>
      <c r="J280" s="203">
        <f t="shared" si="15"/>
        <v>0</v>
      </c>
      <c r="K280" s="204"/>
      <c r="L280" s="39"/>
      <c r="M280" s="205" t="s">
        <v>1</v>
      </c>
      <c r="N280" s="206" t="s">
        <v>38</v>
      </c>
      <c r="O280" s="71"/>
      <c r="P280" s="207">
        <f t="shared" si="16"/>
        <v>0</v>
      </c>
      <c r="Q280" s="207">
        <v>0</v>
      </c>
      <c r="R280" s="207">
        <f t="shared" si="17"/>
        <v>0</v>
      </c>
      <c r="S280" s="207">
        <v>0</v>
      </c>
      <c r="T280" s="208">
        <f t="shared" si="18"/>
        <v>0</v>
      </c>
      <c r="U280" s="34"/>
      <c r="V280" s="34"/>
      <c r="W280" s="34"/>
      <c r="X280" s="34"/>
      <c r="Y280" s="34"/>
      <c r="Z280" s="34"/>
      <c r="AA280" s="34"/>
      <c r="AB280" s="34"/>
      <c r="AC280" s="34"/>
      <c r="AD280" s="34"/>
      <c r="AE280" s="34"/>
      <c r="AR280" s="209" t="s">
        <v>178</v>
      </c>
      <c r="AT280" s="209" t="s">
        <v>142</v>
      </c>
      <c r="AU280" s="209" t="s">
        <v>83</v>
      </c>
      <c r="AY280" s="17" t="s">
        <v>139</v>
      </c>
      <c r="BE280" s="210">
        <f t="shared" si="19"/>
        <v>0</v>
      </c>
      <c r="BF280" s="210">
        <f t="shared" si="20"/>
        <v>0</v>
      </c>
      <c r="BG280" s="210">
        <f t="shared" si="21"/>
        <v>0</v>
      </c>
      <c r="BH280" s="210">
        <f t="shared" si="22"/>
        <v>0</v>
      </c>
      <c r="BI280" s="210">
        <f t="shared" si="23"/>
        <v>0</v>
      </c>
      <c r="BJ280" s="17" t="s">
        <v>81</v>
      </c>
      <c r="BK280" s="210">
        <f t="shared" si="24"/>
        <v>0</v>
      </c>
      <c r="BL280" s="17" t="s">
        <v>178</v>
      </c>
      <c r="BM280" s="209" t="s">
        <v>425</v>
      </c>
    </row>
    <row r="281" spans="1:65" s="2" customFormat="1" ht="16.5" customHeight="1">
      <c r="A281" s="34"/>
      <c r="B281" s="35"/>
      <c r="C281" s="197" t="s">
        <v>426</v>
      </c>
      <c r="D281" s="197" t="s">
        <v>142</v>
      </c>
      <c r="E281" s="198" t="s">
        <v>427</v>
      </c>
      <c r="F281" s="199" t="s">
        <v>428</v>
      </c>
      <c r="G281" s="200" t="s">
        <v>182</v>
      </c>
      <c r="H281" s="201">
        <v>25</v>
      </c>
      <c r="I281" s="202"/>
      <c r="J281" s="203">
        <f t="shared" si="15"/>
        <v>0</v>
      </c>
      <c r="K281" s="204"/>
      <c r="L281" s="39"/>
      <c r="M281" s="205" t="s">
        <v>1</v>
      </c>
      <c r="N281" s="206" t="s">
        <v>38</v>
      </c>
      <c r="O281" s="71"/>
      <c r="P281" s="207">
        <f t="shared" si="16"/>
        <v>0</v>
      </c>
      <c r="Q281" s="207">
        <v>0</v>
      </c>
      <c r="R281" s="207">
        <f t="shared" si="17"/>
        <v>0</v>
      </c>
      <c r="S281" s="207">
        <v>0</v>
      </c>
      <c r="T281" s="208">
        <f t="shared" si="18"/>
        <v>0</v>
      </c>
      <c r="U281" s="34"/>
      <c r="V281" s="34"/>
      <c r="W281" s="34"/>
      <c r="X281" s="34"/>
      <c r="Y281" s="34"/>
      <c r="Z281" s="34"/>
      <c r="AA281" s="34"/>
      <c r="AB281" s="34"/>
      <c r="AC281" s="34"/>
      <c r="AD281" s="34"/>
      <c r="AE281" s="34"/>
      <c r="AR281" s="209" t="s">
        <v>178</v>
      </c>
      <c r="AT281" s="209" t="s">
        <v>142</v>
      </c>
      <c r="AU281" s="209" t="s">
        <v>83</v>
      </c>
      <c r="AY281" s="17" t="s">
        <v>139</v>
      </c>
      <c r="BE281" s="210">
        <f t="shared" si="19"/>
        <v>0</v>
      </c>
      <c r="BF281" s="210">
        <f t="shared" si="20"/>
        <v>0</v>
      </c>
      <c r="BG281" s="210">
        <f t="shared" si="21"/>
        <v>0</v>
      </c>
      <c r="BH281" s="210">
        <f t="shared" si="22"/>
        <v>0</v>
      </c>
      <c r="BI281" s="210">
        <f t="shared" si="23"/>
        <v>0</v>
      </c>
      <c r="BJ281" s="17" t="s">
        <v>81</v>
      </c>
      <c r="BK281" s="210">
        <f t="shared" si="24"/>
        <v>0</v>
      </c>
      <c r="BL281" s="17" t="s">
        <v>178</v>
      </c>
      <c r="BM281" s="209" t="s">
        <v>429</v>
      </c>
    </row>
    <row r="282" spans="1:65" s="2" customFormat="1" ht="16.5" customHeight="1">
      <c r="A282" s="34"/>
      <c r="B282" s="35"/>
      <c r="C282" s="197" t="s">
        <v>298</v>
      </c>
      <c r="D282" s="197" t="s">
        <v>142</v>
      </c>
      <c r="E282" s="198" t="s">
        <v>430</v>
      </c>
      <c r="F282" s="199" t="s">
        <v>431</v>
      </c>
      <c r="G282" s="200" t="s">
        <v>182</v>
      </c>
      <c r="H282" s="201">
        <v>2</v>
      </c>
      <c r="I282" s="202"/>
      <c r="J282" s="203">
        <f t="shared" si="15"/>
        <v>0</v>
      </c>
      <c r="K282" s="204"/>
      <c r="L282" s="39"/>
      <c r="M282" s="205" t="s">
        <v>1</v>
      </c>
      <c r="N282" s="206" t="s">
        <v>38</v>
      </c>
      <c r="O282" s="71"/>
      <c r="P282" s="207">
        <f t="shared" si="16"/>
        <v>0</v>
      </c>
      <c r="Q282" s="207">
        <v>0</v>
      </c>
      <c r="R282" s="207">
        <f t="shared" si="17"/>
        <v>0</v>
      </c>
      <c r="S282" s="207">
        <v>0</v>
      </c>
      <c r="T282" s="208">
        <f t="shared" si="18"/>
        <v>0</v>
      </c>
      <c r="U282" s="34"/>
      <c r="V282" s="34"/>
      <c r="W282" s="34"/>
      <c r="X282" s="34"/>
      <c r="Y282" s="34"/>
      <c r="Z282" s="34"/>
      <c r="AA282" s="34"/>
      <c r="AB282" s="34"/>
      <c r="AC282" s="34"/>
      <c r="AD282" s="34"/>
      <c r="AE282" s="34"/>
      <c r="AR282" s="209" t="s">
        <v>178</v>
      </c>
      <c r="AT282" s="209" t="s">
        <v>142</v>
      </c>
      <c r="AU282" s="209" t="s">
        <v>83</v>
      </c>
      <c r="AY282" s="17" t="s">
        <v>139</v>
      </c>
      <c r="BE282" s="210">
        <f t="shared" si="19"/>
        <v>0</v>
      </c>
      <c r="BF282" s="210">
        <f t="shared" si="20"/>
        <v>0</v>
      </c>
      <c r="BG282" s="210">
        <f t="shared" si="21"/>
        <v>0</v>
      </c>
      <c r="BH282" s="210">
        <f t="shared" si="22"/>
        <v>0</v>
      </c>
      <c r="BI282" s="210">
        <f t="shared" si="23"/>
        <v>0</v>
      </c>
      <c r="BJ282" s="17" t="s">
        <v>81</v>
      </c>
      <c r="BK282" s="210">
        <f t="shared" si="24"/>
        <v>0</v>
      </c>
      <c r="BL282" s="17" t="s">
        <v>178</v>
      </c>
      <c r="BM282" s="209" t="s">
        <v>432</v>
      </c>
    </row>
    <row r="283" spans="1:65" s="2" customFormat="1" ht="16.5" customHeight="1">
      <c r="A283" s="34"/>
      <c r="B283" s="35"/>
      <c r="C283" s="197" t="s">
        <v>433</v>
      </c>
      <c r="D283" s="197" t="s">
        <v>142</v>
      </c>
      <c r="E283" s="198" t="s">
        <v>434</v>
      </c>
      <c r="F283" s="199" t="s">
        <v>435</v>
      </c>
      <c r="G283" s="200" t="s">
        <v>154</v>
      </c>
      <c r="H283" s="201">
        <v>45</v>
      </c>
      <c r="I283" s="202"/>
      <c r="J283" s="203">
        <f t="shared" si="15"/>
        <v>0</v>
      </c>
      <c r="K283" s="204"/>
      <c r="L283" s="39"/>
      <c r="M283" s="205" t="s">
        <v>1</v>
      </c>
      <c r="N283" s="206" t="s">
        <v>38</v>
      </c>
      <c r="O283" s="71"/>
      <c r="P283" s="207">
        <f t="shared" si="16"/>
        <v>0</v>
      </c>
      <c r="Q283" s="207">
        <v>0</v>
      </c>
      <c r="R283" s="207">
        <f t="shared" si="17"/>
        <v>0</v>
      </c>
      <c r="S283" s="207">
        <v>0</v>
      </c>
      <c r="T283" s="208">
        <f t="shared" si="18"/>
        <v>0</v>
      </c>
      <c r="U283" s="34"/>
      <c r="V283" s="34"/>
      <c r="W283" s="34"/>
      <c r="X283" s="34"/>
      <c r="Y283" s="34"/>
      <c r="Z283" s="34"/>
      <c r="AA283" s="34"/>
      <c r="AB283" s="34"/>
      <c r="AC283" s="34"/>
      <c r="AD283" s="34"/>
      <c r="AE283" s="34"/>
      <c r="AR283" s="209" t="s">
        <v>178</v>
      </c>
      <c r="AT283" s="209" t="s">
        <v>142</v>
      </c>
      <c r="AU283" s="209" t="s">
        <v>83</v>
      </c>
      <c r="AY283" s="17" t="s">
        <v>139</v>
      </c>
      <c r="BE283" s="210">
        <f t="shared" si="19"/>
        <v>0</v>
      </c>
      <c r="BF283" s="210">
        <f t="shared" si="20"/>
        <v>0</v>
      </c>
      <c r="BG283" s="210">
        <f t="shared" si="21"/>
        <v>0</v>
      </c>
      <c r="BH283" s="210">
        <f t="shared" si="22"/>
        <v>0</v>
      </c>
      <c r="BI283" s="210">
        <f t="shared" si="23"/>
        <v>0</v>
      </c>
      <c r="BJ283" s="17" t="s">
        <v>81</v>
      </c>
      <c r="BK283" s="210">
        <f t="shared" si="24"/>
        <v>0</v>
      </c>
      <c r="BL283" s="17" t="s">
        <v>178</v>
      </c>
      <c r="BM283" s="209" t="s">
        <v>436</v>
      </c>
    </row>
    <row r="284" spans="1:65" s="2" customFormat="1" ht="16.5" customHeight="1">
      <c r="A284" s="34"/>
      <c r="B284" s="35"/>
      <c r="C284" s="197" t="s">
        <v>303</v>
      </c>
      <c r="D284" s="197" t="s">
        <v>142</v>
      </c>
      <c r="E284" s="198" t="s">
        <v>437</v>
      </c>
      <c r="F284" s="199" t="s">
        <v>438</v>
      </c>
      <c r="G284" s="200" t="s">
        <v>154</v>
      </c>
      <c r="H284" s="201">
        <v>12</v>
      </c>
      <c r="I284" s="202"/>
      <c r="J284" s="203">
        <f t="shared" si="15"/>
        <v>0</v>
      </c>
      <c r="K284" s="204"/>
      <c r="L284" s="39"/>
      <c r="M284" s="205" t="s">
        <v>1</v>
      </c>
      <c r="N284" s="206" t="s">
        <v>38</v>
      </c>
      <c r="O284" s="71"/>
      <c r="P284" s="207">
        <f t="shared" si="16"/>
        <v>0</v>
      </c>
      <c r="Q284" s="207">
        <v>0</v>
      </c>
      <c r="R284" s="207">
        <f t="shared" si="17"/>
        <v>0</v>
      </c>
      <c r="S284" s="207">
        <v>0</v>
      </c>
      <c r="T284" s="208">
        <f t="shared" si="18"/>
        <v>0</v>
      </c>
      <c r="U284" s="34"/>
      <c r="V284" s="34"/>
      <c r="W284" s="34"/>
      <c r="X284" s="34"/>
      <c r="Y284" s="34"/>
      <c r="Z284" s="34"/>
      <c r="AA284" s="34"/>
      <c r="AB284" s="34"/>
      <c r="AC284" s="34"/>
      <c r="AD284" s="34"/>
      <c r="AE284" s="34"/>
      <c r="AR284" s="209" t="s">
        <v>178</v>
      </c>
      <c r="AT284" s="209" t="s">
        <v>142</v>
      </c>
      <c r="AU284" s="209" t="s">
        <v>83</v>
      </c>
      <c r="AY284" s="17" t="s">
        <v>139</v>
      </c>
      <c r="BE284" s="210">
        <f t="shared" si="19"/>
        <v>0</v>
      </c>
      <c r="BF284" s="210">
        <f t="shared" si="20"/>
        <v>0</v>
      </c>
      <c r="BG284" s="210">
        <f t="shared" si="21"/>
        <v>0</v>
      </c>
      <c r="BH284" s="210">
        <f t="shared" si="22"/>
        <v>0</v>
      </c>
      <c r="BI284" s="210">
        <f t="shared" si="23"/>
        <v>0</v>
      </c>
      <c r="BJ284" s="17" t="s">
        <v>81</v>
      </c>
      <c r="BK284" s="210">
        <f t="shared" si="24"/>
        <v>0</v>
      </c>
      <c r="BL284" s="17" t="s">
        <v>178</v>
      </c>
      <c r="BM284" s="209" t="s">
        <v>439</v>
      </c>
    </row>
    <row r="285" spans="1:65" s="2" customFormat="1" ht="16.5" customHeight="1">
      <c r="A285" s="34"/>
      <c r="B285" s="35"/>
      <c r="C285" s="197" t="s">
        <v>440</v>
      </c>
      <c r="D285" s="197" t="s">
        <v>142</v>
      </c>
      <c r="E285" s="198" t="s">
        <v>441</v>
      </c>
      <c r="F285" s="199" t="s">
        <v>442</v>
      </c>
      <c r="G285" s="200" t="s">
        <v>443</v>
      </c>
      <c r="H285" s="201">
        <v>30</v>
      </c>
      <c r="I285" s="202"/>
      <c r="J285" s="203">
        <f t="shared" si="15"/>
        <v>0</v>
      </c>
      <c r="K285" s="204"/>
      <c r="L285" s="39"/>
      <c r="M285" s="205" t="s">
        <v>1</v>
      </c>
      <c r="N285" s="206" t="s">
        <v>38</v>
      </c>
      <c r="O285" s="71"/>
      <c r="P285" s="207">
        <f t="shared" si="16"/>
        <v>0</v>
      </c>
      <c r="Q285" s="207">
        <v>0</v>
      </c>
      <c r="R285" s="207">
        <f t="shared" si="17"/>
        <v>0</v>
      </c>
      <c r="S285" s="207">
        <v>0</v>
      </c>
      <c r="T285" s="208">
        <f t="shared" si="18"/>
        <v>0</v>
      </c>
      <c r="U285" s="34"/>
      <c r="V285" s="34"/>
      <c r="W285" s="34"/>
      <c r="X285" s="34"/>
      <c r="Y285" s="34"/>
      <c r="Z285" s="34"/>
      <c r="AA285" s="34"/>
      <c r="AB285" s="34"/>
      <c r="AC285" s="34"/>
      <c r="AD285" s="34"/>
      <c r="AE285" s="34"/>
      <c r="AR285" s="209" t="s">
        <v>178</v>
      </c>
      <c r="AT285" s="209" t="s">
        <v>142</v>
      </c>
      <c r="AU285" s="209" t="s">
        <v>83</v>
      </c>
      <c r="AY285" s="17" t="s">
        <v>139</v>
      </c>
      <c r="BE285" s="210">
        <f t="shared" si="19"/>
        <v>0</v>
      </c>
      <c r="BF285" s="210">
        <f t="shared" si="20"/>
        <v>0</v>
      </c>
      <c r="BG285" s="210">
        <f t="shared" si="21"/>
        <v>0</v>
      </c>
      <c r="BH285" s="210">
        <f t="shared" si="22"/>
        <v>0</v>
      </c>
      <c r="BI285" s="210">
        <f t="shared" si="23"/>
        <v>0</v>
      </c>
      <c r="BJ285" s="17" t="s">
        <v>81</v>
      </c>
      <c r="BK285" s="210">
        <f t="shared" si="24"/>
        <v>0</v>
      </c>
      <c r="BL285" s="17" t="s">
        <v>178</v>
      </c>
      <c r="BM285" s="209" t="s">
        <v>444</v>
      </c>
    </row>
    <row r="286" spans="1:65" s="2" customFormat="1" ht="16.5" customHeight="1">
      <c r="A286" s="34"/>
      <c r="B286" s="35"/>
      <c r="C286" s="197" t="s">
        <v>312</v>
      </c>
      <c r="D286" s="197" t="s">
        <v>142</v>
      </c>
      <c r="E286" s="198" t="s">
        <v>445</v>
      </c>
      <c r="F286" s="199" t="s">
        <v>446</v>
      </c>
      <c r="G286" s="200" t="s">
        <v>182</v>
      </c>
      <c r="H286" s="201">
        <v>1</v>
      </c>
      <c r="I286" s="202"/>
      <c r="J286" s="203">
        <f t="shared" si="15"/>
        <v>0</v>
      </c>
      <c r="K286" s="204"/>
      <c r="L286" s="39"/>
      <c r="M286" s="205" t="s">
        <v>1</v>
      </c>
      <c r="N286" s="206" t="s">
        <v>38</v>
      </c>
      <c r="O286" s="71"/>
      <c r="P286" s="207">
        <f t="shared" si="16"/>
        <v>0</v>
      </c>
      <c r="Q286" s="207">
        <v>0</v>
      </c>
      <c r="R286" s="207">
        <f t="shared" si="17"/>
        <v>0</v>
      </c>
      <c r="S286" s="207">
        <v>0</v>
      </c>
      <c r="T286" s="208">
        <f t="shared" si="18"/>
        <v>0</v>
      </c>
      <c r="U286" s="34"/>
      <c r="V286" s="34"/>
      <c r="W286" s="34"/>
      <c r="X286" s="34"/>
      <c r="Y286" s="34"/>
      <c r="Z286" s="34"/>
      <c r="AA286" s="34"/>
      <c r="AB286" s="34"/>
      <c r="AC286" s="34"/>
      <c r="AD286" s="34"/>
      <c r="AE286" s="34"/>
      <c r="AR286" s="209" t="s">
        <v>178</v>
      </c>
      <c r="AT286" s="209" t="s">
        <v>142</v>
      </c>
      <c r="AU286" s="209" t="s">
        <v>83</v>
      </c>
      <c r="AY286" s="17" t="s">
        <v>139</v>
      </c>
      <c r="BE286" s="210">
        <f t="shared" si="19"/>
        <v>0</v>
      </c>
      <c r="BF286" s="210">
        <f t="shared" si="20"/>
        <v>0</v>
      </c>
      <c r="BG286" s="210">
        <f t="shared" si="21"/>
        <v>0</v>
      </c>
      <c r="BH286" s="210">
        <f t="shared" si="22"/>
        <v>0</v>
      </c>
      <c r="BI286" s="210">
        <f t="shared" si="23"/>
        <v>0</v>
      </c>
      <c r="BJ286" s="17" t="s">
        <v>81</v>
      </c>
      <c r="BK286" s="210">
        <f t="shared" si="24"/>
        <v>0</v>
      </c>
      <c r="BL286" s="17" t="s">
        <v>178</v>
      </c>
      <c r="BM286" s="209" t="s">
        <v>447</v>
      </c>
    </row>
    <row r="287" spans="1:65" s="2" customFormat="1" ht="16.5" customHeight="1">
      <c r="A287" s="34"/>
      <c r="B287" s="35"/>
      <c r="C287" s="197" t="s">
        <v>448</v>
      </c>
      <c r="D287" s="197" t="s">
        <v>142</v>
      </c>
      <c r="E287" s="198" t="s">
        <v>449</v>
      </c>
      <c r="F287" s="199" t="s">
        <v>450</v>
      </c>
      <c r="G287" s="200" t="s">
        <v>182</v>
      </c>
      <c r="H287" s="201">
        <v>1</v>
      </c>
      <c r="I287" s="202"/>
      <c r="J287" s="203">
        <f t="shared" si="15"/>
        <v>0</v>
      </c>
      <c r="K287" s="204"/>
      <c r="L287" s="39"/>
      <c r="M287" s="205" t="s">
        <v>1</v>
      </c>
      <c r="N287" s="206" t="s">
        <v>38</v>
      </c>
      <c r="O287" s="71"/>
      <c r="P287" s="207">
        <f t="shared" si="16"/>
        <v>0</v>
      </c>
      <c r="Q287" s="207">
        <v>0</v>
      </c>
      <c r="R287" s="207">
        <f t="shared" si="17"/>
        <v>0</v>
      </c>
      <c r="S287" s="207">
        <v>0</v>
      </c>
      <c r="T287" s="208">
        <f t="shared" si="18"/>
        <v>0</v>
      </c>
      <c r="U287" s="34"/>
      <c r="V287" s="34"/>
      <c r="W287" s="34"/>
      <c r="X287" s="34"/>
      <c r="Y287" s="34"/>
      <c r="Z287" s="34"/>
      <c r="AA287" s="34"/>
      <c r="AB287" s="34"/>
      <c r="AC287" s="34"/>
      <c r="AD287" s="34"/>
      <c r="AE287" s="34"/>
      <c r="AR287" s="209" t="s">
        <v>178</v>
      </c>
      <c r="AT287" s="209" t="s">
        <v>142</v>
      </c>
      <c r="AU287" s="209" t="s">
        <v>83</v>
      </c>
      <c r="AY287" s="17" t="s">
        <v>139</v>
      </c>
      <c r="BE287" s="210">
        <f t="shared" si="19"/>
        <v>0</v>
      </c>
      <c r="BF287" s="210">
        <f t="shared" si="20"/>
        <v>0</v>
      </c>
      <c r="BG287" s="210">
        <f t="shared" si="21"/>
        <v>0</v>
      </c>
      <c r="BH287" s="210">
        <f t="shared" si="22"/>
        <v>0</v>
      </c>
      <c r="BI287" s="210">
        <f t="shared" si="23"/>
        <v>0</v>
      </c>
      <c r="BJ287" s="17" t="s">
        <v>81</v>
      </c>
      <c r="BK287" s="210">
        <f t="shared" si="24"/>
        <v>0</v>
      </c>
      <c r="BL287" s="17" t="s">
        <v>178</v>
      </c>
      <c r="BM287" s="209" t="s">
        <v>451</v>
      </c>
    </row>
    <row r="288" spans="1:65" s="2" customFormat="1" ht="24.2" customHeight="1">
      <c r="A288" s="34"/>
      <c r="B288" s="35"/>
      <c r="C288" s="197" t="s">
        <v>315</v>
      </c>
      <c r="D288" s="197" t="s">
        <v>142</v>
      </c>
      <c r="E288" s="198" t="s">
        <v>452</v>
      </c>
      <c r="F288" s="199" t="s">
        <v>453</v>
      </c>
      <c r="G288" s="200" t="s">
        <v>311</v>
      </c>
      <c r="H288" s="201">
        <v>1</v>
      </c>
      <c r="I288" s="202"/>
      <c r="J288" s="203">
        <f t="shared" si="15"/>
        <v>0</v>
      </c>
      <c r="K288" s="204"/>
      <c r="L288" s="39"/>
      <c r="M288" s="205" t="s">
        <v>1</v>
      </c>
      <c r="N288" s="206" t="s">
        <v>38</v>
      </c>
      <c r="O288" s="71"/>
      <c r="P288" s="207">
        <f t="shared" si="16"/>
        <v>0</v>
      </c>
      <c r="Q288" s="207">
        <v>0</v>
      </c>
      <c r="R288" s="207">
        <f t="shared" si="17"/>
        <v>0</v>
      </c>
      <c r="S288" s="207">
        <v>0</v>
      </c>
      <c r="T288" s="208">
        <f t="shared" si="18"/>
        <v>0</v>
      </c>
      <c r="U288" s="34"/>
      <c r="V288" s="34"/>
      <c r="W288" s="34"/>
      <c r="X288" s="34"/>
      <c r="Y288" s="34"/>
      <c r="Z288" s="34"/>
      <c r="AA288" s="34"/>
      <c r="AB288" s="34"/>
      <c r="AC288" s="34"/>
      <c r="AD288" s="34"/>
      <c r="AE288" s="34"/>
      <c r="AR288" s="209" t="s">
        <v>178</v>
      </c>
      <c r="AT288" s="209" t="s">
        <v>142</v>
      </c>
      <c r="AU288" s="209" t="s">
        <v>83</v>
      </c>
      <c r="AY288" s="17" t="s">
        <v>139</v>
      </c>
      <c r="BE288" s="210">
        <f t="shared" si="19"/>
        <v>0</v>
      </c>
      <c r="BF288" s="210">
        <f t="shared" si="20"/>
        <v>0</v>
      </c>
      <c r="BG288" s="210">
        <f t="shared" si="21"/>
        <v>0</v>
      </c>
      <c r="BH288" s="210">
        <f t="shared" si="22"/>
        <v>0</v>
      </c>
      <c r="BI288" s="210">
        <f t="shared" si="23"/>
        <v>0</v>
      </c>
      <c r="BJ288" s="17" t="s">
        <v>81</v>
      </c>
      <c r="BK288" s="210">
        <f t="shared" si="24"/>
        <v>0</v>
      </c>
      <c r="BL288" s="17" t="s">
        <v>178</v>
      </c>
      <c r="BM288" s="209" t="s">
        <v>454</v>
      </c>
    </row>
    <row r="289" spans="1:65" s="12" customFormat="1" ht="22.9" customHeight="1">
      <c r="B289" s="181"/>
      <c r="C289" s="182"/>
      <c r="D289" s="183" t="s">
        <v>72</v>
      </c>
      <c r="E289" s="195" t="s">
        <v>455</v>
      </c>
      <c r="F289" s="195" t="s">
        <v>456</v>
      </c>
      <c r="G289" s="182"/>
      <c r="H289" s="182"/>
      <c r="I289" s="185"/>
      <c r="J289" s="196">
        <f>BK289</f>
        <v>0</v>
      </c>
      <c r="K289" s="182"/>
      <c r="L289" s="187"/>
      <c r="M289" s="188"/>
      <c r="N289" s="189"/>
      <c r="O289" s="189"/>
      <c r="P289" s="190">
        <f>SUM(P290:P314)</f>
        <v>0</v>
      </c>
      <c r="Q289" s="189"/>
      <c r="R289" s="190">
        <f>SUM(R290:R314)</f>
        <v>0</v>
      </c>
      <c r="S289" s="189"/>
      <c r="T289" s="191">
        <f>SUM(T290:T314)</f>
        <v>0</v>
      </c>
      <c r="AR289" s="192" t="s">
        <v>83</v>
      </c>
      <c r="AT289" s="193" t="s">
        <v>72</v>
      </c>
      <c r="AU289" s="193" t="s">
        <v>81</v>
      </c>
      <c r="AY289" s="192" t="s">
        <v>139</v>
      </c>
      <c r="BK289" s="194">
        <f>SUM(BK290:BK314)</f>
        <v>0</v>
      </c>
    </row>
    <row r="290" spans="1:65" s="2" customFormat="1" ht="33" customHeight="1">
      <c r="A290" s="34"/>
      <c r="B290" s="35"/>
      <c r="C290" s="197" t="s">
        <v>457</v>
      </c>
      <c r="D290" s="197" t="s">
        <v>142</v>
      </c>
      <c r="E290" s="198" t="s">
        <v>458</v>
      </c>
      <c r="F290" s="199" t="s">
        <v>459</v>
      </c>
      <c r="G290" s="200" t="s">
        <v>145</v>
      </c>
      <c r="H290" s="201">
        <v>42.92</v>
      </c>
      <c r="I290" s="202"/>
      <c r="J290" s="203">
        <f>ROUND(I290*H290,2)</f>
        <v>0</v>
      </c>
      <c r="K290" s="204"/>
      <c r="L290" s="39"/>
      <c r="M290" s="205" t="s">
        <v>1</v>
      </c>
      <c r="N290" s="206" t="s">
        <v>38</v>
      </c>
      <c r="O290" s="71"/>
      <c r="P290" s="207">
        <f>O290*H290</f>
        <v>0</v>
      </c>
      <c r="Q290" s="207">
        <v>0</v>
      </c>
      <c r="R290" s="207">
        <f>Q290*H290</f>
        <v>0</v>
      </c>
      <c r="S290" s="207">
        <v>0</v>
      </c>
      <c r="T290" s="208">
        <f>S290*H290</f>
        <v>0</v>
      </c>
      <c r="U290" s="34"/>
      <c r="V290" s="34"/>
      <c r="W290" s="34"/>
      <c r="X290" s="34"/>
      <c r="Y290" s="34"/>
      <c r="Z290" s="34"/>
      <c r="AA290" s="34"/>
      <c r="AB290" s="34"/>
      <c r="AC290" s="34"/>
      <c r="AD290" s="34"/>
      <c r="AE290" s="34"/>
      <c r="AR290" s="209" t="s">
        <v>178</v>
      </c>
      <c r="AT290" s="209" t="s">
        <v>142</v>
      </c>
      <c r="AU290" s="209" t="s">
        <v>83</v>
      </c>
      <c r="AY290" s="17" t="s">
        <v>139</v>
      </c>
      <c r="BE290" s="210">
        <f>IF(N290="základní",J290,0)</f>
        <v>0</v>
      </c>
      <c r="BF290" s="210">
        <f>IF(N290="snížená",J290,0)</f>
        <v>0</v>
      </c>
      <c r="BG290" s="210">
        <f>IF(N290="zákl. přenesená",J290,0)</f>
        <v>0</v>
      </c>
      <c r="BH290" s="210">
        <f>IF(N290="sníž. přenesená",J290,0)</f>
        <v>0</v>
      </c>
      <c r="BI290" s="210">
        <f>IF(N290="nulová",J290,0)</f>
        <v>0</v>
      </c>
      <c r="BJ290" s="17" t="s">
        <v>81</v>
      </c>
      <c r="BK290" s="210">
        <f>ROUND(I290*H290,2)</f>
        <v>0</v>
      </c>
      <c r="BL290" s="17" t="s">
        <v>178</v>
      </c>
      <c r="BM290" s="209" t="s">
        <v>460</v>
      </c>
    </row>
    <row r="291" spans="1:65" s="14" customFormat="1" ht="11.25">
      <c r="B291" s="222"/>
      <c r="C291" s="223"/>
      <c r="D291" s="213" t="s">
        <v>147</v>
      </c>
      <c r="E291" s="224" t="s">
        <v>1</v>
      </c>
      <c r="F291" s="225" t="s">
        <v>461</v>
      </c>
      <c r="G291" s="223"/>
      <c r="H291" s="226">
        <v>21.46</v>
      </c>
      <c r="I291" s="227"/>
      <c r="J291" s="223"/>
      <c r="K291" s="223"/>
      <c r="L291" s="228"/>
      <c r="M291" s="229"/>
      <c r="N291" s="230"/>
      <c r="O291" s="230"/>
      <c r="P291" s="230"/>
      <c r="Q291" s="230"/>
      <c r="R291" s="230"/>
      <c r="S291" s="230"/>
      <c r="T291" s="231"/>
      <c r="AT291" s="232" t="s">
        <v>147</v>
      </c>
      <c r="AU291" s="232" t="s">
        <v>83</v>
      </c>
      <c r="AV291" s="14" t="s">
        <v>83</v>
      </c>
      <c r="AW291" s="14" t="s">
        <v>30</v>
      </c>
      <c r="AX291" s="14" t="s">
        <v>73</v>
      </c>
      <c r="AY291" s="232" t="s">
        <v>139</v>
      </c>
    </row>
    <row r="292" spans="1:65" s="14" customFormat="1" ht="11.25">
      <c r="B292" s="222"/>
      <c r="C292" s="223"/>
      <c r="D292" s="213" t="s">
        <v>147</v>
      </c>
      <c r="E292" s="224" t="s">
        <v>1</v>
      </c>
      <c r="F292" s="225" t="s">
        <v>462</v>
      </c>
      <c r="G292" s="223"/>
      <c r="H292" s="226">
        <v>21.46</v>
      </c>
      <c r="I292" s="227"/>
      <c r="J292" s="223"/>
      <c r="K292" s="223"/>
      <c r="L292" s="228"/>
      <c r="M292" s="229"/>
      <c r="N292" s="230"/>
      <c r="O292" s="230"/>
      <c r="P292" s="230"/>
      <c r="Q292" s="230"/>
      <c r="R292" s="230"/>
      <c r="S292" s="230"/>
      <c r="T292" s="231"/>
      <c r="AT292" s="232" t="s">
        <v>147</v>
      </c>
      <c r="AU292" s="232" t="s">
        <v>83</v>
      </c>
      <c r="AV292" s="14" t="s">
        <v>83</v>
      </c>
      <c r="AW292" s="14" t="s">
        <v>30</v>
      </c>
      <c r="AX292" s="14" t="s">
        <v>73</v>
      </c>
      <c r="AY292" s="232" t="s">
        <v>139</v>
      </c>
    </row>
    <row r="293" spans="1:65" s="15" customFormat="1" ht="11.25">
      <c r="B293" s="233"/>
      <c r="C293" s="234"/>
      <c r="D293" s="213" t="s">
        <v>147</v>
      </c>
      <c r="E293" s="235" t="s">
        <v>1</v>
      </c>
      <c r="F293" s="236" t="s">
        <v>151</v>
      </c>
      <c r="G293" s="234"/>
      <c r="H293" s="237">
        <v>42.92</v>
      </c>
      <c r="I293" s="238"/>
      <c r="J293" s="234"/>
      <c r="K293" s="234"/>
      <c r="L293" s="239"/>
      <c r="M293" s="240"/>
      <c r="N293" s="241"/>
      <c r="O293" s="241"/>
      <c r="P293" s="241"/>
      <c r="Q293" s="241"/>
      <c r="R293" s="241"/>
      <c r="S293" s="241"/>
      <c r="T293" s="242"/>
      <c r="AT293" s="243" t="s">
        <v>147</v>
      </c>
      <c r="AU293" s="243" t="s">
        <v>83</v>
      </c>
      <c r="AV293" s="15" t="s">
        <v>146</v>
      </c>
      <c r="AW293" s="15" t="s">
        <v>30</v>
      </c>
      <c r="AX293" s="15" t="s">
        <v>81</v>
      </c>
      <c r="AY293" s="243" t="s">
        <v>139</v>
      </c>
    </row>
    <row r="294" spans="1:65" s="2" customFormat="1" ht="16.5" customHeight="1">
      <c r="A294" s="34"/>
      <c r="B294" s="35"/>
      <c r="C294" s="197" t="s">
        <v>321</v>
      </c>
      <c r="D294" s="197" t="s">
        <v>142</v>
      </c>
      <c r="E294" s="198" t="s">
        <v>463</v>
      </c>
      <c r="F294" s="199" t="s">
        <v>464</v>
      </c>
      <c r="G294" s="200" t="s">
        <v>145</v>
      </c>
      <c r="H294" s="201">
        <v>42.92</v>
      </c>
      <c r="I294" s="202"/>
      <c r="J294" s="203">
        <f>ROUND(I294*H294,2)</f>
        <v>0</v>
      </c>
      <c r="K294" s="204"/>
      <c r="L294" s="39"/>
      <c r="M294" s="205" t="s">
        <v>1</v>
      </c>
      <c r="N294" s="206" t="s">
        <v>38</v>
      </c>
      <c r="O294" s="71"/>
      <c r="P294" s="207">
        <f>O294*H294</f>
        <v>0</v>
      </c>
      <c r="Q294" s="207">
        <v>0</v>
      </c>
      <c r="R294" s="207">
        <f>Q294*H294</f>
        <v>0</v>
      </c>
      <c r="S294" s="207">
        <v>0</v>
      </c>
      <c r="T294" s="208">
        <f>S294*H294</f>
        <v>0</v>
      </c>
      <c r="U294" s="34"/>
      <c r="V294" s="34"/>
      <c r="W294" s="34"/>
      <c r="X294" s="34"/>
      <c r="Y294" s="34"/>
      <c r="Z294" s="34"/>
      <c r="AA294" s="34"/>
      <c r="AB294" s="34"/>
      <c r="AC294" s="34"/>
      <c r="AD294" s="34"/>
      <c r="AE294" s="34"/>
      <c r="AR294" s="209" t="s">
        <v>178</v>
      </c>
      <c r="AT294" s="209" t="s">
        <v>142</v>
      </c>
      <c r="AU294" s="209" t="s">
        <v>83</v>
      </c>
      <c r="AY294" s="17" t="s">
        <v>139</v>
      </c>
      <c r="BE294" s="210">
        <f>IF(N294="základní",J294,0)</f>
        <v>0</v>
      </c>
      <c r="BF294" s="210">
        <f>IF(N294="snížená",J294,0)</f>
        <v>0</v>
      </c>
      <c r="BG294" s="210">
        <f>IF(N294="zákl. přenesená",J294,0)</f>
        <v>0</v>
      </c>
      <c r="BH294" s="210">
        <f>IF(N294="sníž. přenesená",J294,0)</f>
        <v>0</v>
      </c>
      <c r="BI294" s="210">
        <f>IF(N294="nulová",J294,0)</f>
        <v>0</v>
      </c>
      <c r="BJ294" s="17" t="s">
        <v>81</v>
      </c>
      <c r="BK294" s="210">
        <f>ROUND(I294*H294,2)</f>
        <v>0</v>
      </c>
      <c r="BL294" s="17" t="s">
        <v>178</v>
      </c>
      <c r="BM294" s="209" t="s">
        <v>465</v>
      </c>
    </row>
    <row r="295" spans="1:65" s="14" customFormat="1" ht="11.25">
      <c r="B295" s="222"/>
      <c r="C295" s="223"/>
      <c r="D295" s="213" t="s">
        <v>147</v>
      </c>
      <c r="E295" s="224" t="s">
        <v>1</v>
      </c>
      <c r="F295" s="225" t="s">
        <v>461</v>
      </c>
      <c r="G295" s="223"/>
      <c r="H295" s="226">
        <v>21.46</v>
      </c>
      <c r="I295" s="227"/>
      <c r="J295" s="223"/>
      <c r="K295" s="223"/>
      <c r="L295" s="228"/>
      <c r="M295" s="229"/>
      <c r="N295" s="230"/>
      <c r="O295" s="230"/>
      <c r="P295" s="230"/>
      <c r="Q295" s="230"/>
      <c r="R295" s="230"/>
      <c r="S295" s="230"/>
      <c r="T295" s="231"/>
      <c r="AT295" s="232" t="s">
        <v>147</v>
      </c>
      <c r="AU295" s="232" t="s">
        <v>83</v>
      </c>
      <c r="AV295" s="14" t="s">
        <v>83</v>
      </c>
      <c r="AW295" s="14" t="s">
        <v>30</v>
      </c>
      <c r="AX295" s="14" t="s">
        <v>73</v>
      </c>
      <c r="AY295" s="232" t="s">
        <v>139</v>
      </c>
    </row>
    <row r="296" spans="1:65" s="14" customFormat="1" ht="11.25">
      <c r="B296" s="222"/>
      <c r="C296" s="223"/>
      <c r="D296" s="213" t="s">
        <v>147</v>
      </c>
      <c r="E296" s="224" t="s">
        <v>1</v>
      </c>
      <c r="F296" s="225" t="s">
        <v>462</v>
      </c>
      <c r="G296" s="223"/>
      <c r="H296" s="226">
        <v>21.46</v>
      </c>
      <c r="I296" s="227"/>
      <c r="J296" s="223"/>
      <c r="K296" s="223"/>
      <c r="L296" s="228"/>
      <c r="M296" s="229"/>
      <c r="N296" s="230"/>
      <c r="O296" s="230"/>
      <c r="P296" s="230"/>
      <c r="Q296" s="230"/>
      <c r="R296" s="230"/>
      <c r="S296" s="230"/>
      <c r="T296" s="231"/>
      <c r="AT296" s="232" t="s">
        <v>147</v>
      </c>
      <c r="AU296" s="232" t="s">
        <v>83</v>
      </c>
      <c r="AV296" s="14" t="s">
        <v>83</v>
      </c>
      <c r="AW296" s="14" t="s">
        <v>30</v>
      </c>
      <c r="AX296" s="14" t="s">
        <v>73</v>
      </c>
      <c r="AY296" s="232" t="s">
        <v>139</v>
      </c>
    </row>
    <row r="297" spans="1:65" s="15" customFormat="1" ht="11.25">
      <c r="B297" s="233"/>
      <c r="C297" s="234"/>
      <c r="D297" s="213" t="s">
        <v>147</v>
      </c>
      <c r="E297" s="235" t="s">
        <v>1</v>
      </c>
      <c r="F297" s="236" t="s">
        <v>151</v>
      </c>
      <c r="G297" s="234"/>
      <c r="H297" s="237">
        <v>42.92</v>
      </c>
      <c r="I297" s="238"/>
      <c r="J297" s="234"/>
      <c r="K297" s="234"/>
      <c r="L297" s="239"/>
      <c r="M297" s="240"/>
      <c r="N297" s="241"/>
      <c r="O297" s="241"/>
      <c r="P297" s="241"/>
      <c r="Q297" s="241"/>
      <c r="R297" s="241"/>
      <c r="S297" s="241"/>
      <c r="T297" s="242"/>
      <c r="AT297" s="243" t="s">
        <v>147</v>
      </c>
      <c r="AU297" s="243" t="s">
        <v>83</v>
      </c>
      <c r="AV297" s="15" t="s">
        <v>146</v>
      </c>
      <c r="AW297" s="15" t="s">
        <v>30</v>
      </c>
      <c r="AX297" s="15" t="s">
        <v>81</v>
      </c>
      <c r="AY297" s="243" t="s">
        <v>139</v>
      </c>
    </row>
    <row r="298" spans="1:65" s="2" customFormat="1" ht="24.2" customHeight="1">
      <c r="A298" s="34"/>
      <c r="B298" s="35"/>
      <c r="C298" s="197" t="s">
        <v>466</v>
      </c>
      <c r="D298" s="197" t="s">
        <v>142</v>
      </c>
      <c r="E298" s="198" t="s">
        <v>467</v>
      </c>
      <c r="F298" s="199" t="s">
        <v>468</v>
      </c>
      <c r="G298" s="200" t="s">
        <v>154</v>
      </c>
      <c r="H298" s="201">
        <v>3.3</v>
      </c>
      <c r="I298" s="202"/>
      <c r="J298" s="203">
        <f>ROUND(I298*H298,2)</f>
        <v>0</v>
      </c>
      <c r="K298" s="204"/>
      <c r="L298" s="39"/>
      <c r="M298" s="205" t="s">
        <v>1</v>
      </c>
      <c r="N298" s="206" t="s">
        <v>38</v>
      </c>
      <c r="O298" s="71"/>
      <c r="P298" s="207">
        <f>O298*H298</f>
        <v>0</v>
      </c>
      <c r="Q298" s="207">
        <v>0</v>
      </c>
      <c r="R298" s="207">
        <f>Q298*H298</f>
        <v>0</v>
      </c>
      <c r="S298" s="207">
        <v>0</v>
      </c>
      <c r="T298" s="208">
        <f>S298*H298</f>
        <v>0</v>
      </c>
      <c r="U298" s="34"/>
      <c r="V298" s="34"/>
      <c r="W298" s="34"/>
      <c r="X298" s="34"/>
      <c r="Y298" s="34"/>
      <c r="Z298" s="34"/>
      <c r="AA298" s="34"/>
      <c r="AB298" s="34"/>
      <c r="AC298" s="34"/>
      <c r="AD298" s="34"/>
      <c r="AE298" s="34"/>
      <c r="AR298" s="209" t="s">
        <v>178</v>
      </c>
      <c r="AT298" s="209" t="s">
        <v>142</v>
      </c>
      <c r="AU298" s="209" t="s">
        <v>83</v>
      </c>
      <c r="AY298" s="17" t="s">
        <v>139</v>
      </c>
      <c r="BE298" s="210">
        <f>IF(N298="základní",J298,0)</f>
        <v>0</v>
      </c>
      <c r="BF298" s="210">
        <f>IF(N298="snížená",J298,0)</f>
        <v>0</v>
      </c>
      <c r="BG298" s="210">
        <f>IF(N298="zákl. přenesená",J298,0)</f>
        <v>0</v>
      </c>
      <c r="BH298" s="210">
        <f>IF(N298="sníž. přenesená",J298,0)</f>
        <v>0</v>
      </c>
      <c r="BI298" s="210">
        <f>IF(N298="nulová",J298,0)</f>
        <v>0</v>
      </c>
      <c r="BJ298" s="17" t="s">
        <v>81</v>
      </c>
      <c r="BK298" s="210">
        <f>ROUND(I298*H298,2)</f>
        <v>0</v>
      </c>
      <c r="BL298" s="17" t="s">
        <v>178</v>
      </c>
      <c r="BM298" s="209" t="s">
        <v>469</v>
      </c>
    </row>
    <row r="299" spans="1:65" s="14" customFormat="1" ht="11.25">
      <c r="B299" s="222"/>
      <c r="C299" s="223"/>
      <c r="D299" s="213" t="s">
        <v>147</v>
      </c>
      <c r="E299" s="224" t="s">
        <v>1</v>
      </c>
      <c r="F299" s="225" t="s">
        <v>470</v>
      </c>
      <c r="G299" s="223"/>
      <c r="H299" s="226">
        <v>3.3</v>
      </c>
      <c r="I299" s="227"/>
      <c r="J299" s="223"/>
      <c r="K299" s="223"/>
      <c r="L299" s="228"/>
      <c r="M299" s="229"/>
      <c r="N299" s="230"/>
      <c r="O299" s="230"/>
      <c r="P299" s="230"/>
      <c r="Q299" s="230"/>
      <c r="R299" s="230"/>
      <c r="S299" s="230"/>
      <c r="T299" s="231"/>
      <c r="AT299" s="232" t="s">
        <v>147</v>
      </c>
      <c r="AU299" s="232" t="s">
        <v>83</v>
      </c>
      <c r="AV299" s="14" t="s">
        <v>83</v>
      </c>
      <c r="AW299" s="14" t="s">
        <v>30</v>
      </c>
      <c r="AX299" s="14" t="s">
        <v>73</v>
      </c>
      <c r="AY299" s="232" t="s">
        <v>139</v>
      </c>
    </row>
    <row r="300" spans="1:65" s="15" customFormat="1" ht="11.25">
      <c r="B300" s="233"/>
      <c r="C300" s="234"/>
      <c r="D300" s="213" t="s">
        <v>147</v>
      </c>
      <c r="E300" s="235" t="s">
        <v>1</v>
      </c>
      <c r="F300" s="236" t="s">
        <v>151</v>
      </c>
      <c r="G300" s="234"/>
      <c r="H300" s="237">
        <v>3.3</v>
      </c>
      <c r="I300" s="238"/>
      <c r="J300" s="234"/>
      <c r="K300" s="234"/>
      <c r="L300" s="239"/>
      <c r="M300" s="240"/>
      <c r="N300" s="241"/>
      <c r="O300" s="241"/>
      <c r="P300" s="241"/>
      <c r="Q300" s="241"/>
      <c r="R300" s="241"/>
      <c r="S300" s="241"/>
      <c r="T300" s="242"/>
      <c r="AT300" s="243" t="s">
        <v>147</v>
      </c>
      <c r="AU300" s="243" t="s">
        <v>83</v>
      </c>
      <c r="AV300" s="15" t="s">
        <v>146</v>
      </c>
      <c r="AW300" s="15" t="s">
        <v>30</v>
      </c>
      <c r="AX300" s="15" t="s">
        <v>81</v>
      </c>
      <c r="AY300" s="243" t="s">
        <v>139</v>
      </c>
    </row>
    <row r="301" spans="1:65" s="2" customFormat="1" ht="33" customHeight="1">
      <c r="A301" s="34"/>
      <c r="B301" s="35"/>
      <c r="C301" s="197" t="s">
        <v>324</v>
      </c>
      <c r="D301" s="197" t="s">
        <v>142</v>
      </c>
      <c r="E301" s="198" t="s">
        <v>471</v>
      </c>
      <c r="F301" s="199" t="s">
        <v>472</v>
      </c>
      <c r="G301" s="200" t="s">
        <v>145</v>
      </c>
      <c r="H301" s="201">
        <v>88.06</v>
      </c>
      <c r="I301" s="202"/>
      <c r="J301" s="203">
        <f>ROUND(I301*H301,2)</f>
        <v>0</v>
      </c>
      <c r="K301" s="204"/>
      <c r="L301" s="39"/>
      <c r="M301" s="205" t="s">
        <v>1</v>
      </c>
      <c r="N301" s="206" t="s">
        <v>38</v>
      </c>
      <c r="O301" s="71"/>
      <c r="P301" s="207">
        <f>O301*H301</f>
        <v>0</v>
      </c>
      <c r="Q301" s="207">
        <v>0</v>
      </c>
      <c r="R301" s="207">
        <f>Q301*H301</f>
        <v>0</v>
      </c>
      <c r="S301" s="207">
        <v>0</v>
      </c>
      <c r="T301" s="208">
        <f>S301*H301</f>
        <v>0</v>
      </c>
      <c r="U301" s="34"/>
      <c r="V301" s="34"/>
      <c r="W301" s="34"/>
      <c r="X301" s="34"/>
      <c r="Y301" s="34"/>
      <c r="Z301" s="34"/>
      <c r="AA301" s="34"/>
      <c r="AB301" s="34"/>
      <c r="AC301" s="34"/>
      <c r="AD301" s="34"/>
      <c r="AE301" s="34"/>
      <c r="AR301" s="209" t="s">
        <v>178</v>
      </c>
      <c r="AT301" s="209" t="s">
        <v>142</v>
      </c>
      <c r="AU301" s="209" t="s">
        <v>83</v>
      </c>
      <c r="AY301" s="17" t="s">
        <v>139</v>
      </c>
      <c r="BE301" s="210">
        <f>IF(N301="základní",J301,0)</f>
        <v>0</v>
      </c>
      <c r="BF301" s="210">
        <f>IF(N301="snížená",J301,0)</f>
        <v>0</v>
      </c>
      <c r="BG301" s="210">
        <f>IF(N301="zákl. přenesená",J301,0)</f>
        <v>0</v>
      </c>
      <c r="BH301" s="210">
        <f>IF(N301="sníž. přenesená",J301,0)</f>
        <v>0</v>
      </c>
      <c r="BI301" s="210">
        <f>IF(N301="nulová",J301,0)</f>
        <v>0</v>
      </c>
      <c r="BJ301" s="17" t="s">
        <v>81</v>
      </c>
      <c r="BK301" s="210">
        <f>ROUND(I301*H301,2)</f>
        <v>0</v>
      </c>
      <c r="BL301" s="17" t="s">
        <v>178</v>
      </c>
      <c r="BM301" s="209" t="s">
        <v>473</v>
      </c>
    </row>
    <row r="302" spans="1:65" s="14" customFormat="1" ht="11.25">
      <c r="B302" s="222"/>
      <c r="C302" s="223"/>
      <c r="D302" s="213" t="s">
        <v>147</v>
      </c>
      <c r="E302" s="224" t="s">
        <v>1</v>
      </c>
      <c r="F302" s="225" t="s">
        <v>474</v>
      </c>
      <c r="G302" s="223"/>
      <c r="H302" s="226">
        <v>88.06</v>
      </c>
      <c r="I302" s="227"/>
      <c r="J302" s="223"/>
      <c r="K302" s="223"/>
      <c r="L302" s="228"/>
      <c r="M302" s="229"/>
      <c r="N302" s="230"/>
      <c r="O302" s="230"/>
      <c r="P302" s="230"/>
      <c r="Q302" s="230"/>
      <c r="R302" s="230"/>
      <c r="S302" s="230"/>
      <c r="T302" s="231"/>
      <c r="AT302" s="232" t="s">
        <v>147</v>
      </c>
      <c r="AU302" s="232" t="s">
        <v>83</v>
      </c>
      <c r="AV302" s="14" t="s">
        <v>83</v>
      </c>
      <c r="AW302" s="14" t="s">
        <v>30</v>
      </c>
      <c r="AX302" s="14" t="s">
        <v>73</v>
      </c>
      <c r="AY302" s="232" t="s">
        <v>139</v>
      </c>
    </row>
    <row r="303" spans="1:65" s="15" customFormat="1" ht="11.25">
      <c r="B303" s="233"/>
      <c r="C303" s="234"/>
      <c r="D303" s="213" t="s">
        <v>147</v>
      </c>
      <c r="E303" s="235" t="s">
        <v>1</v>
      </c>
      <c r="F303" s="236" t="s">
        <v>151</v>
      </c>
      <c r="G303" s="234"/>
      <c r="H303" s="237">
        <v>88.06</v>
      </c>
      <c r="I303" s="238"/>
      <c r="J303" s="234"/>
      <c r="K303" s="234"/>
      <c r="L303" s="239"/>
      <c r="M303" s="240"/>
      <c r="N303" s="241"/>
      <c r="O303" s="241"/>
      <c r="P303" s="241"/>
      <c r="Q303" s="241"/>
      <c r="R303" s="241"/>
      <c r="S303" s="241"/>
      <c r="T303" s="242"/>
      <c r="AT303" s="243" t="s">
        <v>147</v>
      </c>
      <c r="AU303" s="243" t="s">
        <v>83</v>
      </c>
      <c r="AV303" s="15" t="s">
        <v>146</v>
      </c>
      <c r="AW303" s="15" t="s">
        <v>30</v>
      </c>
      <c r="AX303" s="15" t="s">
        <v>81</v>
      </c>
      <c r="AY303" s="243" t="s">
        <v>139</v>
      </c>
    </row>
    <row r="304" spans="1:65" s="2" customFormat="1" ht="33" customHeight="1">
      <c r="A304" s="34"/>
      <c r="B304" s="35"/>
      <c r="C304" s="244" t="s">
        <v>475</v>
      </c>
      <c r="D304" s="244" t="s">
        <v>202</v>
      </c>
      <c r="E304" s="245" t="s">
        <v>476</v>
      </c>
      <c r="F304" s="246" t="s">
        <v>477</v>
      </c>
      <c r="G304" s="247" t="s">
        <v>145</v>
      </c>
      <c r="H304" s="248">
        <v>92.462999999999994</v>
      </c>
      <c r="I304" s="249"/>
      <c r="J304" s="250">
        <f>ROUND(I304*H304,2)</f>
        <v>0</v>
      </c>
      <c r="K304" s="251"/>
      <c r="L304" s="252"/>
      <c r="M304" s="253" t="s">
        <v>1</v>
      </c>
      <c r="N304" s="254" t="s">
        <v>38</v>
      </c>
      <c r="O304" s="71"/>
      <c r="P304" s="207">
        <f>O304*H304</f>
        <v>0</v>
      </c>
      <c r="Q304" s="207">
        <v>0</v>
      </c>
      <c r="R304" s="207">
        <f>Q304*H304</f>
        <v>0</v>
      </c>
      <c r="S304" s="207">
        <v>0</v>
      </c>
      <c r="T304" s="208">
        <f>S304*H304</f>
        <v>0</v>
      </c>
      <c r="U304" s="34"/>
      <c r="V304" s="34"/>
      <c r="W304" s="34"/>
      <c r="X304" s="34"/>
      <c r="Y304" s="34"/>
      <c r="Z304" s="34"/>
      <c r="AA304" s="34"/>
      <c r="AB304" s="34"/>
      <c r="AC304" s="34"/>
      <c r="AD304" s="34"/>
      <c r="AE304" s="34"/>
      <c r="AR304" s="209" t="s">
        <v>218</v>
      </c>
      <c r="AT304" s="209" t="s">
        <v>202</v>
      </c>
      <c r="AU304" s="209" t="s">
        <v>83</v>
      </c>
      <c r="AY304" s="17" t="s">
        <v>139</v>
      </c>
      <c r="BE304" s="210">
        <f>IF(N304="základní",J304,0)</f>
        <v>0</v>
      </c>
      <c r="BF304" s="210">
        <f>IF(N304="snížená",J304,0)</f>
        <v>0</v>
      </c>
      <c r="BG304" s="210">
        <f>IF(N304="zákl. přenesená",J304,0)</f>
        <v>0</v>
      </c>
      <c r="BH304" s="210">
        <f>IF(N304="sníž. přenesená",J304,0)</f>
        <v>0</v>
      </c>
      <c r="BI304" s="210">
        <f>IF(N304="nulová",J304,0)</f>
        <v>0</v>
      </c>
      <c r="BJ304" s="17" t="s">
        <v>81</v>
      </c>
      <c r="BK304" s="210">
        <f>ROUND(I304*H304,2)</f>
        <v>0</v>
      </c>
      <c r="BL304" s="17" t="s">
        <v>178</v>
      </c>
      <c r="BM304" s="209" t="s">
        <v>478</v>
      </c>
    </row>
    <row r="305" spans="1:65" s="14" customFormat="1" ht="11.25">
      <c r="B305" s="222"/>
      <c r="C305" s="223"/>
      <c r="D305" s="213" t="s">
        <v>147</v>
      </c>
      <c r="E305" s="224" t="s">
        <v>1</v>
      </c>
      <c r="F305" s="225" t="s">
        <v>479</v>
      </c>
      <c r="G305" s="223"/>
      <c r="H305" s="226">
        <v>88.06</v>
      </c>
      <c r="I305" s="227"/>
      <c r="J305" s="223"/>
      <c r="K305" s="223"/>
      <c r="L305" s="228"/>
      <c r="M305" s="229"/>
      <c r="N305" s="230"/>
      <c r="O305" s="230"/>
      <c r="P305" s="230"/>
      <c r="Q305" s="230"/>
      <c r="R305" s="230"/>
      <c r="S305" s="230"/>
      <c r="T305" s="231"/>
      <c r="AT305" s="232" t="s">
        <v>147</v>
      </c>
      <c r="AU305" s="232" t="s">
        <v>83</v>
      </c>
      <c r="AV305" s="14" t="s">
        <v>83</v>
      </c>
      <c r="AW305" s="14" t="s">
        <v>30</v>
      </c>
      <c r="AX305" s="14" t="s">
        <v>73</v>
      </c>
      <c r="AY305" s="232" t="s">
        <v>139</v>
      </c>
    </row>
    <row r="306" spans="1:65" s="15" customFormat="1" ht="11.25">
      <c r="B306" s="233"/>
      <c r="C306" s="234"/>
      <c r="D306" s="213" t="s">
        <v>147</v>
      </c>
      <c r="E306" s="235" t="s">
        <v>1</v>
      </c>
      <c r="F306" s="236" t="s">
        <v>151</v>
      </c>
      <c r="G306" s="234"/>
      <c r="H306" s="237">
        <v>88.06</v>
      </c>
      <c r="I306" s="238"/>
      <c r="J306" s="234"/>
      <c r="K306" s="234"/>
      <c r="L306" s="239"/>
      <c r="M306" s="240"/>
      <c r="N306" s="241"/>
      <c r="O306" s="241"/>
      <c r="P306" s="241"/>
      <c r="Q306" s="241"/>
      <c r="R306" s="241"/>
      <c r="S306" s="241"/>
      <c r="T306" s="242"/>
      <c r="AT306" s="243" t="s">
        <v>147</v>
      </c>
      <c r="AU306" s="243" t="s">
        <v>83</v>
      </c>
      <c r="AV306" s="15" t="s">
        <v>146</v>
      </c>
      <c r="AW306" s="15" t="s">
        <v>30</v>
      </c>
      <c r="AX306" s="15" t="s">
        <v>73</v>
      </c>
      <c r="AY306" s="243" t="s">
        <v>139</v>
      </c>
    </row>
    <row r="307" spans="1:65" s="14" customFormat="1" ht="11.25">
      <c r="B307" s="222"/>
      <c r="C307" s="223"/>
      <c r="D307" s="213" t="s">
        <v>147</v>
      </c>
      <c r="E307" s="224" t="s">
        <v>1</v>
      </c>
      <c r="F307" s="225" t="s">
        <v>480</v>
      </c>
      <c r="G307" s="223"/>
      <c r="H307" s="226">
        <v>92.462999999999994</v>
      </c>
      <c r="I307" s="227"/>
      <c r="J307" s="223"/>
      <c r="K307" s="223"/>
      <c r="L307" s="228"/>
      <c r="M307" s="229"/>
      <c r="N307" s="230"/>
      <c r="O307" s="230"/>
      <c r="P307" s="230"/>
      <c r="Q307" s="230"/>
      <c r="R307" s="230"/>
      <c r="S307" s="230"/>
      <c r="T307" s="231"/>
      <c r="AT307" s="232" t="s">
        <v>147</v>
      </c>
      <c r="AU307" s="232" t="s">
        <v>83</v>
      </c>
      <c r="AV307" s="14" t="s">
        <v>83</v>
      </c>
      <c r="AW307" s="14" t="s">
        <v>30</v>
      </c>
      <c r="AX307" s="14" t="s">
        <v>73</v>
      </c>
      <c r="AY307" s="232" t="s">
        <v>139</v>
      </c>
    </row>
    <row r="308" spans="1:65" s="15" customFormat="1" ht="11.25">
      <c r="B308" s="233"/>
      <c r="C308" s="234"/>
      <c r="D308" s="213" t="s">
        <v>147</v>
      </c>
      <c r="E308" s="235" t="s">
        <v>1</v>
      </c>
      <c r="F308" s="236" t="s">
        <v>151</v>
      </c>
      <c r="G308" s="234"/>
      <c r="H308" s="237">
        <v>92.462999999999994</v>
      </c>
      <c r="I308" s="238"/>
      <c r="J308" s="234"/>
      <c r="K308" s="234"/>
      <c r="L308" s="239"/>
      <c r="M308" s="240"/>
      <c r="N308" s="241"/>
      <c r="O308" s="241"/>
      <c r="P308" s="241"/>
      <c r="Q308" s="241"/>
      <c r="R308" s="241"/>
      <c r="S308" s="241"/>
      <c r="T308" s="242"/>
      <c r="AT308" s="243" t="s">
        <v>147</v>
      </c>
      <c r="AU308" s="243" t="s">
        <v>83</v>
      </c>
      <c r="AV308" s="15" t="s">
        <v>146</v>
      </c>
      <c r="AW308" s="15" t="s">
        <v>30</v>
      </c>
      <c r="AX308" s="15" t="s">
        <v>81</v>
      </c>
      <c r="AY308" s="243" t="s">
        <v>139</v>
      </c>
    </row>
    <row r="309" spans="1:65" s="2" customFormat="1" ht="66.75" customHeight="1">
      <c r="A309" s="34"/>
      <c r="B309" s="35"/>
      <c r="C309" s="244" t="s">
        <v>331</v>
      </c>
      <c r="D309" s="244" t="s">
        <v>202</v>
      </c>
      <c r="E309" s="245" t="s">
        <v>481</v>
      </c>
      <c r="F309" s="246" t="s">
        <v>482</v>
      </c>
      <c r="G309" s="247" t="s">
        <v>145</v>
      </c>
      <c r="H309" s="248">
        <v>92.46</v>
      </c>
      <c r="I309" s="249"/>
      <c r="J309" s="250">
        <f>ROUND(I309*H309,2)</f>
        <v>0</v>
      </c>
      <c r="K309" s="251"/>
      <c r="L309" s="252"/>
      <c r="M309" s="253" t="s">
        <v>1</v>
      </c>
      <c r="N309" s="254" t="s">
        <v>38</v>
      </c>
      <c r="O309" s="71"/>
      <c r="P309" s="207">
        <f>O309*H309</f>
        <v>0</v>
      </c>
      <c r="Q309" s="207">
        <v>0</v>
      </c>
      <c r="R309" s="207">
        <f>Q309*H309</f>
        <v>0</v>
      </c>
      <c r="S309" s="207">
        <v>0</v>
      </c>
      <c r="T309" s="208">
        <f>S309*H309</f>
        <v>0</v>
      </c>
      <c r="U309" s="34"/>
      <c r="V309" s="34"/>
      <c r="W309" s="34"/>
      <c r="X309" s="34"/>
      <c r="Y309" s="34"/>
      <c r="Z309" s="34"/>
      <c r="AA309" s="34"/>
      <c r="AB309" s="34"/>
      <c r="AC309" s="34"/>
      <c r="AD309" s="34"/>
      <c r="AE309" s="34"/>
      <c r="AR309" s="209" t="s">
        <v>218</v>
      </c>
      <c r="AT309" s="209" t="s">
        <v>202</v>
      </c>
      <c r="AU309" s="209" t="s">
        <v>83</v>
      </c>
      <c r="AY309" s="17" t="s">
        <v>139</v>
      </c>
      <c r="BE309" s="210">
        <f>IF(N309="základní",J309,0)</f>
        <v>0</v>
      </c>
      <c r="BF309" s="210">
        <f>IF(N309="snížená",J309,0)</f>
        <v>0</v>
      </c>
      <c r="BG309" s="210">
        <f>IF(N309="zákl. přenesená",J309,0)</f>
        <v>0</v>
      </c>
      <c r="BH309" s="210">
        <f>IF(N309="sníž. přenesená",J309,0)</f>
        <v>0</v>
      </c>
      <c r="BI309" s="210">
        <f>IF(N309="nulová",J309,0)</f>
        <v>0</v>
      </c>
      <c r="BJ309" s="17" t="s">
        <v>81</v>
      </c>
      <c r="BK309" s="210">
        <f>ROUND(I309*H309,2)</f>
        <v>0</v>
      </c>
      <c r="BL309" s="17" t="s">
        <v>178</v>
      </c>
      <c r="BM309" s="209" t="s">
        <v>483</v>
      </c>
    </row>
    <row r="310" spans="1:65" s="14" customFormat="1" ht="11.25">
      <c r="B310" s="222"/>
      <c r="C310" s="223"/>
      <c r="D310" s="213" t="s">
        <v>147</v>
      </c>
      <c r="E310" s="224" t="s">
        <v>1</v>
      </c>
      <c r="F310" s="225" t="s">
        <v>484</v>
      </c>
      <c r="G310" s="223"/>
      <c r="H310" s="226">
        <v>92.46</v>
      </c>
      <c r="I310" s="227"/>
      <c r="J310" s="223"/>
      <c r="K310" s="223"/>
      <c r="L310" s="228"/>
      <c r="M310" s="229"/>
      <c r="N310" s="230"/>
      <c r="O310" s="230"/>
      <c r="P310" s="230"/>
      <c r="Q310" s="230"/>
      <c r="R310" s="230"/>
      <c r="S310" s="230"/>
      <c r="T310" s="231"/>
      <c r="AT310" s="232" t="s">
        <v>147</v>
      </c>
      <c r="AU310" s="232" t="s">
        <v>83</v>
      </c>
      <c r="AV310" s="14" t="s">
        <v>83</v>
      </c>
      <c r="AW310" s="14" t="s">
        <v>30</v>
      </c>
      <c r="AX310" s="14" t="s">
        <v>73</v>
      </c>
      <c r="AY310" s="232" t="s">
        <v>139</v>
      </c>
    </row>
    <row r="311" spans="1:65" s="15" customFormat="1" ht="11.25">
      <c r="B311" s="233"/>
      <c r="C311" s="234"/>
      <c r="D311" s="213" t="s">
        <v>147</v>
      </c>
      <c r="E311" s="235" t="s">
        <v>1</v>
      </c>
      <c r="F311" s="236" t="s">
        <v>151</v>
      </c>
      <c r="G311" s="234"/>
      <c r="H311" s="237">
        <v>92.46</v>
      </c>
      <c r="I311" s="238"/>
      <c r="J311" s="234"/>
      <c r="K311" s="234"/>
      <c r="L311" s="239"/>
      <c r="M311" s="240"/>
      <c r="N311" s="241"/>
      <c r="O311" s="241"/>
      <c r="P311" s="241"/>
      <c r="Q311" s="241"/>
      <c r="R311" s="241"/>
      <c r="S311" s="241"/>
      <c r="T311" s="242"/>
      <c r="AT311" s="243" t="s">
        <v>147</v>
      </c>
      <c r="AU311" s="243" t="s">
        <v>83</v>
      </c>
      <c r="AV311" s="15" t="s">
        <v>146</v>
      </c>
      <c r="AW311" s="15" t="s">
        <v>30</v>
      </c>
      <c r="AX311" s="15" t="s">
        <v>81</v>
      </c>
      <c r="AY311" s="243" t="s">
        <v>139</v>
      </c>
    </row>
    <row r="312" spans="1:65" s="2" customFormat="1" ht="24.2" customHeight="1">
      <c r="A312" s="34"/>
      <c r="B312" s="35"/>
      <c r="C312" s="197" t="s">
        <v>485</v>
      </c>
      <c r="D312" s="197" t="s">
        <v>142</v>
      </c>
      <c r="E312" s="198" t="s">
        <v>486</v>
      </c>
      <c r="F312" s="199" t="s">
        <v>487</v>
      </c>
      <c r="G312" s="200" t="s">
        <v>488</v>
      </c>
      <c r="H312" s="201">
        <v>12</v>
      </c>
      <c r="I312" s="202"/>
      <c r="J312" s="203">
        <f>ROUND(I312*H312,2)</f>
        <v>0</v>
      </c>
      <c r="K312" s="204"/>
      <c r="L312" s="39"/>
      <c r="M312" s="205" t="s">
        <v>1</v>
      </c>
      <c r="N312" s="206" t="s">
        <v>38</v>
      </c>
      <c r="O312" s="71"/>
      <c r="P312" s="207">
        <f>O312*H312</f>
        <v>0</v>
      </c>
      <c r="Q312" s="207">
        <v>0</v>
      </c>
      <c r="R312" s="207">
        <f>Q312*H312</f>
        <v>0</v>
      </c>
      <c r="S312" s="207">
        <v>0</v>
      </c>
      <c r="T312" s="208">
        <f>S312*H312</f>
        <v>0</v>
      </c>
      <c r="U312" s="34"/>
      <c r="V312" s="34"/>
      <c r="W312" s="34"/>
      <c r="X312" s="34"/>
      <c r="Y312" s="34"/>
      <c r="Z312" s="34"/>
      <c r="AA312" s="34"/>
      <c r="AB312" s="34"/>
      <c r="AC312" s="34"/>
      <c r="AD312" s="34"/>
      <c r="AE312" s="34"/>
      <c r="AR312" s="209" t="s">
        <v>178</v>
      </c>
      <c r="AT312" s="209" t="s">
        <v>142</v>
      </c>
      <c r="AU312" s="209" t="s">
        <v>83</v>
      </c>
      <c r="AY312" s="17" t="s">
        <v>139</v>
      </c>
      <c r="BE312" s="210">
        <f>IF(N312="základní",J312,0)</f>
        <v>0</v>
      </c>
      <c r="BF312" s="210">
        <f>IF(N312="snížená",J312,0)</f>
        <v>0</v>
      </c>
      <c r="BG312" s="210">
        <f>IF(N312="zákl. přenesená",J312,0)</f>
        <v>0</v>
      </c>
      <c r="BH312" s="210">
        <f>IF(N312="sníž. přenesená",J312,0)</f>
        <v>0</v>
      </c>
      <c r="BI312" s="210">
        <f>IF(N312="nulová",J312,0)</f>
        <v>0</v>
      </c>
      <c r="BJ312" s="17" t="s">
        <v>81</v>
      </c>
      <c r="BK312" s="210">
        <f>ROUND(I312*H312,2)</f>
        <v>0</v>
      </c>
      <c r="BL312" s="17" t="s">
        <v>178</v>
      </c>
      <c r="BM312" s="209" t="s">
        <v>489</v>
      </c>
    </row>
    <row r="313" spans="1:65" s="2" customFormat="1" ht="24.2" customHeight="1">
      <c r="A313" s="34"/>
      <c r="B313" s="35"/>
      <c r="C313" s="197" t="s">
        <v>334</v>
      </c>
      <c r="D313" s="197" t="s">
        <v>142</v>
      </c>
      <c r="E313" s="198" t="s">
        <v>490</v>
      </c>
      <c r="F313" s="199" t="s">
        <v>491</v>
      </c>
      <c r="G313" s="200" t="s">
        <v>268</v>
      </c>
      <c r="H313" s="201">
        <v>1.1319999999999999</v>
      </c>
      <c r="I313" s="202"/>
      <c r="J313" s="203">
        <f>ROUND(I313*H313,2)</f>
        <v>0</v>
      </c>
      <c r="K313" s="204"/>
      <c r="L313" s="39"/>
      <c r="M313" s="205" t="s">
        <v>1</v>
      </c>
      <c r="N313" s="206" t="s">
        <v>38</v>
      </c>
      <c r="O313" s="71"/>
      <c r="P313" s="207">
        <f>O313*H313</f>
        <v>0</v>
      </c>
      <c r="Q313" s="207">
        <v>0</v>
      </c>
      <c r="R313" s="207">
        <f>Q313*H313</f>
        <v>0</v>
      </c>
      <c r="S313" s="207">
        <v>0</v>
      </c>
      <c r="T313" s="208">
        <f>S313*H313</f>
        <v>0</v>
      </c>
      <c r="U313" s="34"/>
      <c r="V313" s="34"/>
      <c r="W313" s="34"/>
      <c r="X313" s="34"/>
      <c r="Y313" s="34"/>
      <c r="Z313" s="34"/>
      <c r="AA313" s="34"/>
      <c r="AB313" s="34"/>
      <c r="AC313" s="34"/>
      <c r="AD313" s="34"/>
      <c r="AE313" s="34"/>
      <c r="AR313" s="209" t="s">
        <v>178</v>
      </c>
      <c r="AT313" s="209" t="s">
        <v>142</v>
      </c>
      <c r="AU313" s="209" t="s">
        <v>83</v>
      </c>
      <c r="AY313" s="17" t="s">
        <v>139</v>
      </c>
      <c r="BE313" s="210">
        <f>IF(N313="základní",J313,0)</f>
        <v>0</v>
      </c>
      <c r="BF313" s="210">
        <f>IF(N313="snížená",J313,0)</f>
        <v>0</v>
      </c>
      <c r="BG313" s="210">
        <f>IF(N313="zákl. přenesená",J313,0)</f>
        <v>0</v>
      </c>
      <c r="BH313" s="210">
        <f>IF(N313="sníž. přenesená",J313,0)</f>
        <v>0</v>
      </c>
      <c r="BI313" s="210">
        <f>IF(N313="nulová",J313,0)</f>
        <v>0</v>
      </c>
      <c r="BJ313" s="17" t="s">
        <v>81</v>
      </c>
      <c r="BK313" s="210">
        <f>ROUND(I313*H313,2)</f>
        <v>0</v>
      </c>
      <c r="BL313" s="17" t="s">
        <v>178</v>
      </c>
      <c r="BM313" s="209" t="s">
        <v>492</v>
      </c>
    </row>
    <row r="314" spans="1:65" s="2" customFormat="1" ht="24.2" customHeight="1">
      <c r="A314" s="34"/>
      <c r="B314" s="35"/>
      <c r="C314" s="197" t="s">
        <v>493</v>
      </c>
      <c r="D314" s="197" t="s">
        <v>142</v>
      </c>
      <c r="E314" s="198" t="s">
        <v>494</v>
      </c>
      <c r="F314" s="199" t="s">
        <v>495</v>
      </c>
      <c r="G314" s="200" t="s">
        <v>268</v>
      </c>
      <c r="H314" s="201">
        <v>1.1319999999999999</v>
      </c>
      <c r="I314" s="202"/>
      <c r="J314" s="203">
        <f>ROUND(I314*H314,2)</f>
        <v>0</v>
      </c>
      <c r="K314" s="204"/>
      <c r="L314" s="39"/>
      <c r="M314" s="205" t="s">
        <v>1</v>
      </c>
      <c r="N314" s="206" t="s">
        <v>38</v>
      </c>
      <c r="O314" s="71"/>
      <c r="P314" s="207">
        <f>O314*H314</f>
        <v>0</v>
      </c>
      <c r="Q314" s="207">
        <v>0</v>
      </c>
      <c r="R314" s="207">
        <f>Q314*H314</f>
        <v>0</v>
      </c>
      <c r="S314" s="207">
        <v>0</v>
      </c>
      <c r="T314" s="208">
        <f>S314*H314</f>
        <v>0</v>
      </c>
      <c r="U314" s="34"/>
      <c r="V314" s="34"/>
      <c r="W314" s="34"/>
      <c r="X314" s="34"/>
      <c r="Y314" s="34"/>
      <c r="Z314" s="34"/>
      <c r="AA314" s="34"/>
      <c r="AB314" s="34"/>
      <c r="AC314" s="34"/>
      <c r="AD314" s="34"/>
      <c r="AE314" s="34"/>
      <c r="AR314" s="209" t="s">
        <v>178</v>
      </c>
      <c r="AT314" s="209" t="s">
        <v>142</v>
      </c>
      <c r="AU314" s="209" t="s">
        <v>83</v>
      </c>
      <c r="AY314" s="17" t="s">
        <v>139</v>
      </c>
      <c r="BE314" s="210">
        <f>IF(N314="základní",J314,0)</f>
        <v>0</v>
      </c>
      <c r="BF314" s="210">
        <f>IF(N314="snížená",J314,0)</f>
        <v>0</v>
      </c>
      <c r="BG314" s="210">
        <f>IF(N314="zákl. přenesená",J314,0)</f>
        <v>0</v>
      </c>
      <c r="BH314" s="210">
        <f>IF(N314="sníž. přenesená",J314,0)</f>
        <v>0</v>
      </c>
      <c r="BI314" s="210">
        <f>IF(N314="nulová",J314,0)</f>
        <v>0</v>
      </c>
      <c r="BJ314" s="17" t="s">
        <v>81</v>
      </c>
      <c r="BK314" s="210">
        <f>ROUND(I314*H314,2)</f>
        <v>0</v>
      </c>
      <c r="BL314" s="17" t="s">
        <v>178</v>
      </c>
      <c r="BM314" s="209" t="s">
        <v>496</v>
      </c>
    </row>
    <row r="315" spans="1:65" s="12" customFormat="1" ht="22.9" customHeight="1">
      <c r="B315" s="181"/>
      <c r="C315" s="182"/>
      <c r="D315" s="183" t="s">
        <v>72</v>
      </c>
      <c r="E315" s="195" t="s">
        <v>497</v>
      </c>
      <c r="F315" s="195" t="s">
        <v>498</v>
      </c>
      <c r="G315" s="182"/>
      <c r="H315" s="182"/>
      <c r="I315" s="185"/>
      <c r="J315" s="196">
        <f>BK315</f>
        <v>0</v>
      </c>
      <c r="K315" s="182"/>
      <c r="L315" s="187"/>
      <c r="M315" s="188"/>
      <c r="N315" s="189"/>
      <c r="O315" s="189"/>
      <c r="P315" s="190">
        <f>SUM(P316:P327)</f>
        <v>0</v>
      </c>
      <c r="Q315" s="189"/>
      <c r="R315" s="190">
        <f>SUM(R316:R327)</f>
        <v>0</v>
      </c>
      <c r="S315" s="189"/>
      <c r="T315" s="191">
        <f>SUM(T316:T327)</f>
        <v>0</v>
      </c>
      <c r="AR315" s="192" t="s">
        <v>83</v>
      </c>
      <c r="AT315" s="193" t="s">
        <v>72</v>
      </c>
      <c r="AU315" s="193" t="s">
        <v>81</v>
      </c>
      <c r="AY315" s="192" t="s">
        <v>139</v>
      </c>
      <c r="BK315" s="194">
        <f>SUM(BK316:BK327)</f>
        <v>0</v>
      </c>
    </row>
    <row r="316" spans="1:65" s="2" customFormat="1" ht="24.2" customHeight="1">
      <c r="A316" s="34"/>
      <c r="B316" s="35"/>
      <c r="C316" s="197" t="s">
        <v>338</v>
      </c>
      <c r="D316" s="197" t="s">
        <v>142</v>
      </c>
      <c r="E316" s="198" t="s">
        <v>499</v>
      </c>
      <c r="F316" s="199" t="s">
        <v>500</v>
      </c>
      <c r="G316" s="200" t="s">
        <v>182</v>
      </c>
      <c r="H316" s="201">
        <v>3</v>
      </c>
      <c r="I316" s="202"/>
      <c r="J316" s="203">
        <f>ROUND(I316*H316,2)</f>
        <v>0</v>
      </c>
      <c r="K316" s="204"/>
      <c r="L316" s="39"/>
      <c r="M316" s="205" t="s">
        <v>1</v>
      </c>
      <c r="N316" s="206" t="s">
        <v>38</v>
      </c>
      <c r="O316" s="71"/>
      <c r="P316" s="207">
        <f>O316*H316</f>
        <v>0</v>
      </c>
      <c r="Q316" s="207">
        <v>0</v>
      </c>
      <c r="R316" s="207">
        <f>Q316*H316</f>
        <v>0</v>
      </c>
      <c r="S316" s="207">
        <v>0</v>
      </c>
      <c r="T316" s="208">
        <f>S316*H316</f>
        <v>0</v>
      </c>
      <c r="U316" s="34"/>
      <c r="V316" s="34"/>
      <c r="W316" s="34"/>
      <c r="X316" s="34"/>
      <c r="Y316" s="34"/>
      <c r="Z316" s="34"/>
      <c r="AA316" s="34"/>
      <c r="AB316" s="34"/>
      <c r="AC316" s="34"/>
      <c r="AD316" s="34"/>
      <c r="AE316" s="34"/>
      <c r="AR316" s="209" t="s">
        <v>178</v>
      </c>
      <c r="AT316" s="209" t="s">
        <v>142</v>
      </c>
      <c r="AU316" s="209" t="s">
        <v>83</v>
      </c>
      <c r="AY316" s="17" t="s">
        <v>139</v>
      </c>
      <c r="BE316" s="210">
        <f>IF(N316="základní",J316,0)</f>
        <v>0</v>
      </c>
      <c r="BF316" s="210">
        <f>IF(N316="snížená",J316,0)</f>
        <v>0</v>
      </c>
      <c r="BG316" s="210">
        <f>IF(N316="zákl. přenesená",J316,0)</f>
        <v>0</v>
      </c>
      <c r="BH316" s="210">
        <f>IF(N316="sníž. přenesená",J316,0)</f>
        <v>0</v>
      </c>
      <c r="BI316" s="210">
        <f>IF(N316="nulová",J316,0)</f>
        <v>0</v>
      </c>
      <c r="BJ316" s="17" t="s">
        <v>81</v>
      </c>
      <c r="BK316" s="210">
        <f>ROUND(I316*H316,2)</f>
        <v>0</v>
      </c>
      <c r="BL316" s="17" t="s">
        <v>178</v>
      </c>
      <c r="BM316" s="209" t="s">
        <v>501</v>
      </c>
    </row>
    <row r="317" spans="1:65" s="14" customFormat="1" ht="11.25">
      <c r="B317" s="222"/>
      <c r="C317" s="223"/>
      <c r="D317" s="213" t="s">
        <v>147</v>
      </c>
      <c r="E317" s="224" t="s">
        <v>1</v>
      </c>
      <c r="F317" s="225" t="s">
        <v>140</v>
      </c>
      <c r="G317" s="223"/>
      <c r="H317" s="226">
        <v>3</v>
      </c>
      <c r="I317" s="227"/>
      <c r="J317" s="223"/>
      <c r="K317" s="223"/>
      <c r="L317" s="228"/>
      <c r="M317" s="229"/>
      <c r="N317" s="230"/>
      <c r="O317" s="230"/>
      <c r="P317" s="230"/>
      <c r="Q317" s="230"/>
      <c r="R317" s="230"/>
      <c r="S317" s="230"/>
      <c r="T317" s="231"/>
      <c r="AT317" s="232" t="s">
        <v>147</v>
      </c>
      <c r="AU317" s="232" t="s">
        <v>83</v>
      </c>
      <c r="AV317" s="14" t="s">
        <v>83</v>
      </c>
      <c r="AW317" s="14" t="s">
        <v>30</v>
      </c>
      <c r="AX317" s="14" t="s">
        <v>73</v>
      </c>
      <c r="AY317" s="232" t="s">
        <v>139</v>
      </c>
    </row>
    <row r="318" spans="1:65" s="15" customFormat="1" ht="11.25">
      <c r="B318" s="233"/>
      <c r="C318" s="234"/>
      <c r="D318" s="213" t="s">
        <v>147</v>
      </c>
      <c r="E318" s="235" t="s">
        <v>1</v>
      </c>
      <c r="F318" s="236" t="s">
        <v>151</v>
      </c>
      <c r="G318" s="234"/>
      <c r="H318" s="237">
        <v>3</v>
      </c>
      <c r="I318" s="238"/>
      <c r="J318" s="234"/>
      <c r="K318" s="234"/>
      <c r="L318" s="239"/>
      <c r="M318" s="240"/>
      <c r="N318" s="241"/>
      <c r="O318" s="241"/>
      <c r="P318" s="241"/>
      <c r="Q318" s="241"/>
      <c r="R318" s="241"/>
      <c r="S318" s="241"/>
      <c r="T318" s="242"/>
      <c r="AT318" s="243" t="s">
        <v>147</v>
      </c>
      <c r="AU318" s="243" t="s">
        <v>83</v>
      </c>
      <c r="AV318" s="15" t="s">
        <v>146</v>
      </c>
      <c r="AW318" s="15" t="s">
        <v>30</v>
      </c>
      <c r="AX318" s="15" t="s">
        <v>81</v>
      </c>
      <c r="AY318" s="243" t="s">
        <v>139</v>
      </c>
    </row>
    <row r="319" spans="1:65" s="2" customFormat="1" ht="55.5" customHeight="1">
      <c r="A319" s="34"/>
      <c r="B319" s="35"/>
      <c r="C319" s="244" t="s">
        <v>502</v>
      </c>
      <c r="D319" s="244" t="s">
        <v>202</v>
      </c>
      <c r="E319" s="245" t="s">
        <v>503</v>
      </c>
      <c r="F319" s="246" t="s">
        <v>504</v>
      </c>
      <c r="G319" s="247" t="s">
        <v>182</v>
      </c>
      <c r="H319" s="248">
        <v>3</v>
      </c>
      <c r="I319" s="249"/>
      <c r="J319" s="250">
        <f>ROUND(I319*H319,2)</f>
        <v>0</v>
      </c>
      <c r="K319" s="251"/>
      <c r="L319" s="252"/>
      <c r="M319" s="253" t="s">
        <v>1</v>
      </c>
      <c r="N319" s="254" t="s">
        <v>38</v>
      </c>
      <c r="O319" s="71"/>
      <c r="P319" s="207">
        <f>O319*H319</f>
        <v>0</v>
      </c>
      <c r="Q319" s="207">
        <v>0</v>
      </c>
      <c r="R319" s="207">
        <f>Q319*H319</f>
        <v>0</v>
      </c>
      <c r="S319" s="207">
        <v>0</v>
      </c>
      <c r="T319" s="208">
        <f>S319*H319</f>
        <v>0</v>
      </c>
      <c r="U319" s="34"/>
      <c r="V319" s="34"/>
      <c r="W319" s="34"/>
      <c r="X319" s="34"/>
      <c r="Y319" s="34"/>
      <c r="Z319" s="34"/>
      <c r="AA319" s="34"/>
      <c r="AB319" s="34"/>
      <c r="AC319" s="34"/>
      <c r="AD319" s="34"/>
      <c r="AE319" s="34"/>
      <c r="AR319" s="209" t="s">
        <v>218</v>
      </c>
      <c r="AT319" s="209" t="s">
        <v>202</v>
      </c>
      <c r="AU319" s="209" t="s">
        <v>83</v>
      </c>
      <c r="AY319" s="17" t="s">
        <v>139</v>
      </c>
      <c r="BE319" s="210">
        <f>IF(N319="základní",J319,0)</f>
        <v>0</v>
      </c>
      <c r="BF319" s="210">
        <f>IF(N319="snížená",J319,0)</f>
        <v>0</v>
      </c>
      <c r="BG319" s="210">
        <f>IF(N319="zákl. přenesená",J319,0)</f>
        <v>0</v>
      </c>
      <c r="BH319" s="210">
        <f>IF(N319="sníž. přenesená",J319,0)</f>
        <v>0</v>
      </c>
      <c r="BI319" s="210">
        <f>IF(N319="nulová",J319,0)</f>
        <v>0</v>
      </c>
      <c r="BJ319" s="17" t="s">
        <v>81</v>
      </c>
      <c r="BK319" s="210">
        <f>ROUND(I319*H319,2)</f>
        <v>0</v>
      </c>
      <c r="BL319" s="17" t="s">
        <v>178</v>
      </c>
      <c r="BM319" s="209" t="s">
        <v>505</v>
      </c>
    </row>
    <row r="320" spans="1:65" s="2" customFormat="1" ht="16.5" customHeight="1">
      <c r="A320" s="34"/>
      <c r="B320" s="35"/>
      <c r="C320" s="197" t="s">
        <v>341</v>
      </c>
      <c r="D320" s="197" t="s">
        <v>142</v>
      </c>
      <c r="E320" s="198" t="s">
        <v>506</v>
      </c>
      <c r="F320" s="199" t="s">
        <v>507</v>
      </c>
      <c r="G320" s="200" t="s">
        <v>182</v>
      </c>
      <c r="H320" s="201">
        <v>3</v>
      </c>
      <c r="I320" s="202"/>
      <c r="J320" s="203">
        <f>ROUND(I320*H320,2)</f>
        <v>0</v>
      </c>
      <c r="K320" s="204"/>
      <c r="L320" s="39"/>
      <c r="M320" s="205" t="s">
        <v>1</v>
      </c>
      <c r="N320" s="206" t="s">
        <v>38</v>
      </c>
      <c r="O320" s="71"/>
      <c r="P320" s="207">
        <f>O320*H320</f>
        <v>0</v>
      </c>
      <c r="Q320" s="207">
        <v>0</v>
      </c>
      <c r="R320" s="207">
        <f>Q320*H320</f>
        <v>0</v>
      </c>
      <c r="S320" s="207">
        <v>0</v>
      </c>
      <c r="T320" s="208">
        <f>S320*H320</f>
        <v>0</v>
      </c>
      <c r="U320" s="34"/>
      <c r="V320" s="34"/>
      <c r="W320" s="34"/>
      <c r="X320" s="34"/>
      <c r="Y320" s="34"/>
      <c r="Z320" s="34"/>
      <c r="AA320" s="34"/>
      <c r="AB320" s="34"/>
      <c r="AC320" s="34"/>
      <c r="AD320" s="34"/>
      <c r="AE320" s="34"/>
      <c r="AR320" s="209" t="s">
        <v>178</v>
      </c>
      <c r="AT320" s="209" t="s">
        <v>142</v>
      </c>
      <c r="AU320" s="209" t="s">
        <v>83</v>
      </c>
      <c r="AY320" s="17" t="s">
        <v>139</v>
      </c>
      <c r="BE320" s="210">
        <f>IF(N320="základní",J320,0)</f>
        <v>0</v>
      </c>
      <c r="BF320" s="210">
        <f>IF(N320="snížená",J320,0)</f>
        <v>0</v>
      </c>
      <c r="BG320" s="210">
        <f>IF(N320="zákl. přenesená",J320,0)</f>
        <v>0</v>
      </c>
      <c r="BH320" s="210">
        <f>IF(N320="sníž. přenesená",J320,0)</f>
        <v>0</v>
      </c>
      <c r="BI320" s="210">
        <f>IF(N320="nulová",J320,0)</f>
        <v>0</v>
      </c>
      <c r="BJ320" s="17" t="s">
        <v>81</v>
      </c>
      <c r="BK320" s="210">
        <f>ROUND(I320*H320,2)</f>
        <v>0</v>
      </c>
      <c r="BL320" s="17" t="s">
        <v>178</v>
      </c>
      <c r="BM320" s="209" t="s">
        <v>508</v>
      </c>
    </row>
    <row r="321" spans="1:65" s="14" customFormat="1" ht="11.25">
      <c r="B321" s="222"/>
      <c r="C321" s="223"/>
      <c r="D321" s="213" t="s">
        <v>147</v>
      </c>
      <c r="E321" s="224" t="s">
        <v>1</v>
      </c>
      <c r="F321" s="225" t="s">
        <v>140</v>
      </c>
      <c r="G321" s="223"/>
      <c r="H321" s="226">
        <v>3</v>
      </c>
      <c r="I321" s="227"/>
      <c r="J321" s="223"/>
      <c r="K321" s="223"/>
      <c r="L321" s="228"/>
      <c r="M321" s="229"/>
      <c r="N321" s="230"/>
      <c r="O321" s="230"/>
      <c r="P321" s="230"/>
      <c r="Q321" s="230"/>
      <c r="R321" s="230"/>
      <c r="S321" s="230"/>
      <c r="T321" s="231"/>
      <c r="AT321" s="232" t="s">
        <v>147</v>
      </c>
      <c r="AU321" s="232" t="s">
        <v>83</v>
      </c>
      <c r="AV321" s="14" t="s">
        <v>83</v>
      </c>
      <c r="AW321" s="14" t="s">
        <v>30</v>
      </c>
      <c r="AX321" s="14" t="s">
        <v>73</v>
      </c>
      <c r="AY321" s="232" t="s">
        <v>139</v>
      </c>
    </row>
    <row r="322" spans="1:65" s="15" customFormat="1" ht="11.25">
      <c r="B322" s="233"/>
      <c r="C322" s="234"/>
      <c r="D322" s="213" t="s">
        <v>147</v>
      </c>
      <c r="E322" s="235" t="s">
        <v>1</v>
      </c>
      <c r="F322" s="236" t="s">
        <v>151</v>
      </c>
      <c r="G322" s="234"/>
      <c r="H322" s="237">
        <v>3</v>
      </c>
      <c r="I322" s="238"/>
      <c r="J322" s="234"/>
      <c r="K322" s="234"/>
      <c r="L322" s="239"/>
      <c r="M322" s="240"/>
      <c r="N322" s="241"/>
      <c r="O322" s="241"/>
      <c r="P322" s="241"/>
      <c r="Q322" s="241"/>
      <c r="R322" s="241"/>
      <c r="S322" s="241"/>
      <c r="T322" s="242"/>
      <c r="AT322" s="243" t="s">
        <v>147</v>
      </c>
      <c r="AU322" s="243" t="s">
        <v>83</v>
      </c>
      <c r="AV322" s="15" t="s">
        <v>146</v>
      </c>
      <c r="AW322" s="15" t="s">
        <v>30</v>
      </c>
      <c r="AX322" s="15" t="s">
        <v>81</v>
      </c>
      <c r="AY322" s="243" t="s">
        <v>139</v>
      </c>
    </row>
    <row r="323" spans="1:65" s="2" customFormat="1" ht="55.5" customHeight="1">
      <c r="A323" s="34"/>
      <c r="B323" s="35"/>
      <c r="C323" s="244" t="s">
        <v>509</v>
      </c>
      <c r="D323" s="244" t="s">
        <v>202</v>
      </c>
      <c r="E323" s="245" t="s">
        <v>510</v>
      </c>
      <c r="F323" s="246" t="s">
        <v>511</v>
      </c>
      <c r="G323" s="247" t="s">
        <v>182</v>
      </c>
      <c r="H323" s="248">
        <v>3</v>
      </c>
      <c r="I323" s="249"/>
      <c r="J323" s="250">
        <f>ROUND(I323*H323,2)</f>
        <v>0</v>
      </c>
      <c r="K323" s="251"/>
      <c r="L323" s="252"/>
      <c r="M323" s="253" t="s">
        <v>1</v>
      </c>
      <c r="N323" s="254" t="s">
        <v>38</v>
      </c>
      <c r="O323" s="71"/>
      <c r="P323" s="207">
        <f>O323*H323</f>
        <v>0</v>
      </c>
      <c r="Q323" s="207">
        <v>0</v>
      </c>
      <c r="R323" s="207">
        <f>Q323*H323</f>
        <v>0</v>
      </c>
      <c r="S323" s="207">
        <v>0</v>
      </c>
      <c r="T323" s="208">
        <f>S323*H323</f>
        <v>0</v>
      </c>
      <c r="U323" s="34"/>
      <c r="V323" s="34"/>
      <c r="W323" s="34"/>
      <c r="X323" s="34"/>
      <c r="Y323" s="34"/>
      <c r="Z323" s="34"/>
      <c r="AA323" s="34"/>
      <c r="AB323" s="34"/>
      <c r="AC323" s="34"/>
      <c r="AD323" s="34"/>
      <c r="AE323" s="34"/>
      <c r="AR323" s="209" t="s">
        <v>218</v>
      </c>
      <c r="AT323" s="209" t="s">
        <v>202</v>
      </c>
      <c r="AU323" s="209" t="s">
        <v>83</v>
      </c>
      <c r="AY323" s="17" t="s">
        <v>139</v>
      </c>
      <c r="BE323" s="210">
        <f>IF(N323="základní",J323,0)</f>
        <v>0</v>
      </c>
      <c r="BF323" s="210">
        <f>IF(N323="snížená",J323,0)</f>
        <v>0</v>
      </c>
      <c r="BG323" s="210">
        <f>IF(N323="zákl. přenesená",J323,0)</f>
        <v>0</v>
      </c>
      <c r="BH323" s="210">
        <f>IF(N323="sníž. přenesená",J323,0)</f>
        <v>0</v>
      </c>
      <c r="BI323" s="210">
        <f>IF(N323="nulová",J323,0)</f>
        <v>0</v>
      </c>
      <c r="BJ323" s="17" t="s">
        <v>81</v>
      </c>
      <c r="BK323" s="210">
        <f>ROUND(I323*H323,2)</f>
        <v>0</v>
      </c>
      <c r="BL323" s="17" t="s">
        <v>178</v>
      </c>
      <c r="BM323" s="209" t="s">
        <v>512</v>
      </c>
    </row>
    <row r="324" spans="1:65" s="2" customFormat="1" ht="24.2" customHeight="1">
      <c r="A324" s="34"/>
      <c r="B324" s="35"/>
      <c r="C324" s="197" t="s">
        <v>345</v>
      </c>
      <c r="D324" s="197" t="s">
        <v>142</v>
      </c>
      <c r="E324" s="198" t="s">
        <v>513</v>
      </c>
      <c r="F324" s="199" t="s">
        <v>514</v>
      </c>
      <c r="G324" s="200" t="s">
        <v>182</v>
      </c>
      <c r="H324" s="201">
        <v>3</v>
      </c>
      <c r="I324" s="202"/>
      <c r="J324" s="203">
        <f>ROUND(I324*H324,2)</f>
        <v>0</v>
      </c>
      <c r="K324" s="204"/>
      <c r="L324" s="39"/>
      <c r="M324" s="205" t="s">
        <v>1</v>
      </c>
      <c r="N324" s="206" t="s">
        <v>38</v>
      </c>
      <c r="O324" s="71"/>
      <c r="P324" s="207">
        <f>O324*H324</f>
        <v>0</v>
      </c>
      <c r="Q324" s="207">
        <v>0</v>
      </c>
      <c r="R324" s="207">
        <f>Q324*H324</f>
        <v>0</v>
      </c>
      <c r="S324" s="207">
        <v>0</v>
      </c>
      <c r="T324" s="208">
        <f>S324*H324</f>
        <v>0</v>
      </c>
      <c r="U324" s="34"/>
      <c r="V324" s="34"/>
      <c r="W324" s="34"/>
      <c r="X324" s="34"/>
      <c r="Y324" s="34"/>
      <c r="Z324" s="34"/>
      <c r="AA324" s="34"/>
      <c r="AB324" s="34"/>
      <c r="AC324" s="34"/>
      <c r="AD324" s="34"/>
      <c r="AE324" s="34"/>
      <c r="AR324" s="209" t="s">
        <v>178</v>
      </c>
      <c r="AT324" s="209" t="s">
        <v>142</v>
      </c>
      <c r="AU324" s="209" t="s">
        <v>83</v>
      </c>
      <c r="AY324" s="17" t="s">
        <v>139</v>
      </c>
      <c r="BE324" s="210">
        <f>IF(N324="základní",J324,0)</f>
        <v>0</v>
      </c>
      <c r="BF324" s="210">
        <f>IF(N324="snížená",J324,0)</f>
        <v>0</v>
      </c>
      <c r="BG324" s="210">
        <f>IF(N324="zákl. přenesená",J324,0)</f>
        <v>0</v>
      </c>
      <c r="BH324" s="210">
        <f>IF(N324="sníž. přenesená",J324,0)</f>
        <v>0</v>
      </c>
      <c r="BI324" s="210">
        <f>IF(N324="nulová",J324,0)</f>
        <v>0</v>
      </c>
      <c r="BJ324" s="17" t="s">
        <v>81</v>
      </c>
      <c r="BK324" s="210">
        <f>ROUND(I324*H324,2)</f>
        <v>0</v>
      </c>
      <c r="BL324" s="17" t="s">
        <v>178</v>
      </c>
      <c r="BM324" s="209" t="s">
        <v>515</v>
      </c>
    </row>
    <row r="325" spans="1:65" s="14" customFormat="1" ht="11.25">
      <c r="B325" s="222"/>
      <c r="C325" s="223"/>
      <c r="D325" s="213" t="s">
        <v>147</v>
      </c>
      <c r="E325" s="224" t="s">
        <v>1</v>
      </c>
      <c r="F325" s="225" t="s">
        <v>140</v>
      </c>
      <c r="G325" s="223"/>
      <c r="H325" s="226">
        <v>3</v>
      </c>
      <c r="I325" s="227"/>
      <c r="J325" s="223"/>
      <c r="K325" s="223"/>
      <c r="L325" s="228"/>
      <c r="M325" s="229"/>
      <c r="N325" s="230"/>
      <c r="O325" s="230"/>
      <c r="P325" s="230"/>
      <c r="Q325" s="230"/>
      <c r="R325" s="230"/>
      <c r="S325" s="230"/>
      <c r="T325" s="231"/>
      <c r="AT325" s="232" t="s">
        <v>147</v>
      </c>
      <c r="AU325" s="232" t="s">
        <v>83</v>
      </c>
      <c r="AV325" s="14" t="s">
        <v>83</v>
      </c>
      <c r="AW325" s="14" t="s">
        <v>30</v>
      </c>
      <c r="AX325" s="14" t="s">
        <v>73</v>
      </c>
      <c r="AY325" s="232" t="s">
        <v>139</v>
      </c>
    </row>
    <row r="326" spans="1:65" s="15" customFormat="1" ht="11.25">
      <c r="B326" s="233"/>
      <c r="C326" s="234"/>
      <c r="D326" s="213" t="s">
        <v>147</v>
      </c>
      <c r="E326" s="235" t="s">
        <v>1</v>
      </c>
      <c r="F326" s="236" t="s">
        <v>151</v>
      </c>
      <c r="G326" s="234"/>
      <c r="H326" s="237">
        <v>3</v>
      </c>
      <c r="I326" s="238"/>
      <c r="J326" s="234"/>
      <c r="K326" s="234"/>
      <c r="L326" s="239"/>
      <c r="M326" s="240"/>
      <c r="N326" s="241"/>
      <c r="O326" s="241"/>
      <c r="P326" s="241"/>
      <c r="Q326" s="241"/>
      <c r="R326" s="241"/>
      <c r="S326" s="241"/>
      <c r="T326" s="242"/>
      <c r="AT326" s="243" t="s">
        <v>147</v>
      </c>
      <c r="AU326" s="243" t="s">
        <v>83</v>
      </c>
      <c r="AV326" s="15" t="s">
        <v>146</v>
      </c>
      <c r="AW326" s="15" t="s">
        <v>30</v>
      </c>
      <c r="AX326" s="15" t="s">
        <v>81</v>
      </c>
      <c r="AY326" s="243" t="s">
        <v>139</v>
      </c>
    </row>
    <row r="327" spans="1:65" s="2" customFormat="1" ht="24.2" customHeight="1">
      <c r="A327" s="34"/>
      <c r="B327" s="35"/>
      <c r="C327" s="197" t="s">
        <v>516</v>
      </c>
      <c r="D327" s="197" t="s">
        <v>142</v>
      </c>
      <c r="E327" s="198" t="s">
        <v>517</v>
      </c>
      <c r="F327" s="199" t="s">
        <v>518</v>
      </c>
      <c r="G327" s="200" t="s">
        <v>268</v>
      </c>
      <c r="H327" s="201">
        <v>0.13300000000000001</v>
      </c>
      <c r="I327" s="202"/>
      <c r="J327" s="203">
        <f>ROUND(I327*H327,2)</f>
        <v>0</v>
      </c>
      <c r="K327" s="204"/>
      <c r="L327" s="39"/>
      <c r="M327" s="205" t="s">
        <v>1</v>
      </c>
      <c r="N327" s="206" t="s">
        <v>38</v>
      </c>
      <c r="O327" s="71"/>
      <c r="P327" s="207">
        <f>O327*H327</f>
        <v>0</v>
      </c>
      <c r="Q327" s="207">
        <v>0</v>
      </c>
      <c r="R327" s="207">
        <f>Q327*H327</f>
        <v>0</v>
      </c>
      <c r="S327" s="207">
        <v>0</v>
      </c>
      <c r="T327" s="208">
        <f>S327*H327</f>
        <v>0</v>
      </c>
      <c r="U327" s="34"/>
      <c r="V327" s="34"/>
      <c r="W327" s="34"/>
      <c r="X327" s="34"/>
      <c r="Y327" s="34"/>
      <c r="Z327" s="34"/>
      <c r="AA327" s="34"/>
      <c r="AB327" s="34"/>
      <c r="AC327" s="34"/>
      <c r="AD327" s="34"/>
      <c r="AE327" s="34"/>
      <c r="AR327" s="209" t="s">
        <v>178</v>
      </c>
      <c r="AT327" s="209" t="s">
        <v>142</v>
      </c>
      <c r="AU327" s="209" t="s">
        <v>83</v>
      </c>
      <c r="AY327" s="17" t="s">
        <v>139</v>
      </c>
      <c r="BE327" s="210">
        <f>IF(N327="základní",J327,0)</f>
        <v>0</v>
      </c>
      <c r="BF327" s="210">
        <f>IF(N327="snížená",J327,0)</f>
        <v>0</v>
      </c>
      <c r="BG327" s="210">
        <f>IF(N327="zákl. přenesená",J327,0)</f>
        <v>0</v>
      </c>
      <c r="BH327" s="210">
        <f>IF(N327="sníž. přenesená",J327,0)</f>
        <v>0</v>
      </c>
      <c r="BI327" s="210">
        <f>IF(N327="nulová",J327,0)</f>
        <v>0</v>
      </c>
      <c r="BJ327" s="17" t="s">
        <v>81</v>
      </c>
      <c r="BK327" s="210">
        <f>ROUND(I327*H327,2)</f>
        <v>0</v>
      </c>
      <c r="BL327" s="17" t="s">
        <v>178</v>
      </c>
      <c r="BM327" s="209" t="s">
        <v>519</v>
      </c>
    </row>
    <row r="328" spans="1:65" s="12" customFormat="1" ht="22.9" customHeight="1">
      <c r="B328" s="181"/>
      <c r="C328" s="182"/>
      <c r="D328" s="183" t="s">
        <v>72</v>
      </c>
      <c r="E328" s="195" t="s">
        <v>520</v>
      </c>
      <c r="F328" s="195" t="s">
        <v>521</v>
      </c>
      <c r="G328" s="182"/>
      <c r="H328" s="182"/>
      <c r="I328" s="185"/>
      <c r="J328" s="196">
        <f>BK328</f>
        <v>0</v>
      </c>
      <c r="K328" s="182"/>
      <c r="L328" s="187"/>
      <c r="M328" s="188"/>
      <c r="N328" s="189"/>
      <c r="O328" s="189"/>
      <c r="P328" s="190">
        <f>SUM(P329:P387)</f>
        <v>0</v>
      </c>
      <c r="Q328" s="189"/>
      <c r="R328" s="190">
        <f>SUM(R329:R387)</f>
        <v>0</v>
      </c>
      <c r="S328" s="189"/>
      <c r="T328" s="191">
        <f>SUM(T329:T387)</f>
        <v>0</v>
      </c>
      <c r="AR328" s="192" t="s">
        <v>83</v>
      </c>
      <c r="AT328" s="193" t="s">
        <v>72</v>
      </c>
      <c r="AU328" s="193" t="s">
        <v>81</v>
      </c>
      <c r="AY328" s="192" t="s">
        <v>139</v>
      </c>
      <c r="BK328" s="194">
        <f>SUM(BK329:BK387)</f>
        <v>0</v>
      </c>
    </row>
    <row r="329" spans="1:65" s="2" customFormat="1" ht="24.2" customHeight="1">
      <c r="A329" s="34"/>
      <c r="B329" s="35"/>
      <c r="C329" s="197" t="s">
        <v>348</v>
      </c>
      <c r="D329" s="197" t="s">
        <v>142</v>
      </c>
      <c r="E329" s="198" t="s">
        <v>522</v>
      </c>
      <c r="F329" s="199" t="s">
        <v>523</v>
      </c>
      <c r="G329" s="200" t="s">
        <v>145</v>
      </c>
      <c r="H329" s="201">
        <v>130.97999999999999</v>
      </c>
      <c r="I329" s="202"/>
      <c r="J329" s="203">
        <f>ROUND(I329*H329,2)</f>
        <v>0</v>
      </c>
      <c r="K329" s="204"/>
      <c r="L329" s="39"/>
      <c r="M329" s="205" t="s">
        <v>1</v>
      </c>
      <c r="N329" s="206" t="s">
        <v>38</v>
      </c>
      <c r="O329" s="71"/>
      <c r="P329" s="207">
        <f>O329*H329</f>
        <v>0</v>
      </c>
      <c r="Q329" s="207">
        <v>0</v>
      </c>
      <c r="R329" s="207">
        <f>Q329*H329</f>
        <v>0</v>
      </c>
      <c r="S329" s="207">
        <v>0</v>
      </c>
      <c r="T329" s="208">
        <f>S329*H329</f>
        <v>0</v>
      </c>
      <c r="U329" s="34"/>
      <c r="V329" s="34"/>
      <c r="W329" s="34"/>
      <c r="X329" s="34"/>
      <c r="Y329" s="34"/>
      <c r="Z329" s="34"/>
      <c r="AA329" s="34"/>
      <c r="AB329" s="34"/>
      <c r="AC329" s="34"/>
      <c r="AD329" s="34"/>
      <c r="AE329" s="34"/>
      <c r="AR329" s="209" t="s">
        <v>178</v>
      </c>
      <c r="AT329" s="209" t="s">
        <v>142</v>
      </c>
      <c r="AU329" s="209" t="s">
        <v>83</v>
      </c>
      <c r="AY329" s="17" t="s">
        <v>139</v>
      </c>
      <c r="BE329" s="210">
        <f>IF(N329="základní",J329,0)</f>
        <v>0</v>
      </c>
      <c r="BF329" s="210">
        <f>IF(N329="snížená",J329,0)</f>
        <v>0</v>
      </c>
      <c r="BG329" s="210">
        <f>IF(N329="zákl. přenesená",J329,0)</f>
        <v>0</v>
      </c>
      <c r="BH329" s="210">
        <f>IF(N329="sníž. přenesená",J329,0)</f>
        <v>0</v>
      </c>
      <c r="BI329" s="210">
        <f>IF(N329="nulová",J329,0)</f>
        <v>0</v>
      </c>
      <c r="BJ329" s="17" t="s">
        <v>81</v>
      </c>
      <c r="BK329" s="210">
        <f>ROUND(I329*H329,2)</f>
        <v>0</v>
      </c>
      <c r="BL329" s="17" t="s">
        <v>178</v>
      </c>
      <c r="BM329" s="209" t="s">
        <v>524</v>
      </c>
    </row>
    <row r="330" spans="1:65" s="13" customFormat="1" ht="11.25">
      <c r="B330" s="211"/>
      <c r="C330" s="212"/>
      <c r="D330" s="213" t="s">
        <v>147</v>
      </c>
      <c r="E330" s="214" t="s">
        <v>1</v>
      </c>
      <c r="F330" s="215" t="s">
        <v>525</v>
      </c>
      <c r="G330" s="212"/>
      <c r="H330" s="214" t="s">
        <v>1</v>
      </c>
      <c r="I330" s="216"/>
      <c r="J330" s="212"/>
      <c r="K330" s="212"/>
      <c r="L330" s="217"/>
      <c r="M330" s="218"/>
      <c r="N330" s="219"/>
      <c r="O330" s="219"/>
      <c r="P330" s="219"/>
      <c r="Q330" s="219"/>
      <c r="R330" s="219"/>
      <c r="S330" s="219"/>
      <c r="T330" s="220"/>
      <c r="AT330" s="221" t="s">
        <v>147</v>
      </c>
      <c r="AU330" s="221" t="s">
        <v>83</v>
      </c>
      <c r="AV330" s="13" t="s">
        <v>81</v>
      </c>
      <c r="AW330" s="13" t="s">
        <v>30</v>
      </c>
      <c r="AX330" s="13" t="s">
        <v>73</v>
      </c>
      <c r="AY330" s="221" t="s">
        <v>139</v>
      </c>
    </row>
    <row r="331" spans="1:65" s="14" customFormat="1" ht="11.25">
      <c r="B331" s="222"/>
      <c r="C331" s="223"/>
      <c r="D331" s="213" t="s">
        <v>147</v>
      </c>
      <c r="E331" s="224" t="s">
        <v>1</v>
      </c>
      <c r="F331" s="225" t="s">
        <v>474</v>
      </c>
      <c r="G331" s="223"/>
      <c r="H331" s="226">
        <v>88.06</v>
      </c>
      <c r="I331" s="227"/>
      <c r="J331" s="223"/>
      <c r="K331" s="223"/>
      <c r="L331" s="228"/>
      <c r="M331" s="229"/>
      <c r="N331" s="230"/>
      <c r="O331" s="230"/>
      <c r="P331" s="230"/>
      <c r="Q331" s="230"/>
      <c r="R331" s="230"/>
      <c r="S331" s="230"/>
      <c r="T331" s="231"/>
      <c r="AT331" s="232" t="s">
        <v>147</v>
      </c>
      <c r="AU331" s="232" t="s">
        <v>83</v>
      </c>
      <c r="AV331" s="14" t="s">
        <v>83</v>
      </c>
      <c r="AW331" s="14" t="s">
        <v>30</v>
      </c>
      <c r="AX331" s="14" t="s">
        <v>73</v>
      </c>
      <c r="AY331" s="232" t="s">
        <v>139</v>
      </c>
    </row>
    <row r="332" spans="1:65" s="13" customFormat="1" ht="11.25">
      <c r="B332" s="211"/>
      <c r="C332" s="212"/>
      <c r="D332" s="213" t="s">
        <v>147</v>
      </c>
      <c r="E332" s="214" t="s">
        <v>1</v>
      </c>
      <c r="F332" s="215" t="s">
        <v>148</v>
      </c>
      <c r="G332" s="212"/>
      <c r="H332" s="214" t="s">
        <v>1</v>
      </c>
      <c r="I332" s="216"/>
      <c r="J332" s="212"/>
      <c r="K332" s="212"/>
      <c r="L332" s="217"/>
      <c r="M332" s="218"/>
      <c r="N332" s="219"/>
      <c r="O332" s="219"/>
      <c r="P332" s="219"/>
      <c r="Q332" s="219"/>
      <c r="R332" s="219"/>
      <c r="S332" s="219"/>
      <c r="T332" s="220"/>
      <c r="AT332" s="221" t="s">
        <v>147</v>
      </c>
      <c r="AU332" s="221" t="s">
        <v>83</v>
      </c>
      <c r="AV332" s="13" t="s">
        <v>81</v>
      </c>
      <c r="AW332" s="13" t="s">
        <v>30</v>
      </c>
      <c r="AX332" s="13" t="s">
        <v>73</v>
      </c>
      <c r="AY332" s="221" t="s">
        <v>139</v>
      </c>
    </row>
    <row r="333" spans="1:65" s="14" customFormat="1" ht="11.25">
      <c r="B333" s="222"/>
      <c r="C333" s="223"/>
      <c r="D333" s="213" t="s">
        <v>147</v>
      </c>
      <c r="E333" s="224" t="s">
        <v>1</v>
      </c>
      <c r="F333" s="225" t="s">
        <v>526</v>
      </c>
      <c r="G333" s="223"/>
      <c r="H333" s="226">
        <v>21.46</v>
      </c>
      <c r="I333" s="227"/>
      <c r="J333" s="223"/>
      <c r="K333" s="223"/>
      <c r="L333" s="228"/>
      <c r="M333" s="229"/>
      <c r="N333" s="230"/>
      <c r="O333" s="230"/>
      <c r="P333" s="230"/>
      <c r="Q333" s="230"/>
      <c r="R333" s="230"/>
      <c r="S333" s="230"/>
      <c r="T333" s="231"/>
      <c r="AT333" s="232" t="s">
        <v>147</v>
      </c>
      <c r="AU333" s="232" t="s">
        <v>83</v>
      </c>
      <c r="AV333" s="14" t="s">
        <v>83</v>
      </c>
      <c r="AW333" s="14" t="s">
        <v>30</v>
      </c>
      <c r="AX333" s="14" t="s">
        <v>73</v>
      </c>
      <c r="AY333" s="232" t="s">
        <v>139</v>
      </c>
    </row>
    <row r="334" spans="1:65" s="14" customFormat="1" ht="11.25">
      <c r="B334" s="222"/>
      <c r="C334" s="223"/>
      <c r="D334" s="213" t="s">
        <v>147</v>
      </c>
      <c r="E334" s="224" t="s">
        <v>1</v>
      </c>
      <c r="F334" s="225" t="s">
        <v>526</v>
      </c>
      <c r="G334" s="223"/>
      <c r="H334" s="226">
        <v>21.46</v>
      </c>
      <c r="I334" s="227"/>
      <c r="J334" s="223"/>
      <c r="K334" s="223"/>
      <c r="L334" s="228"/>
      <c r="M334" s="229"/>
      <c r="N334" s="230"/>
      <c r="O334" s="230"/>
      <c r="P334" s="230"/>
      <c r="Q334" s="230"/>
      <c r="R334" s="230"/>
      <c r="S334" s="230"/>
      <c r="T334" s="231"/>
      <c r="AT334" s="232" t="s">
        <v>147</v>
      </c>
      <c r="AU334" s="232" t="s">
        <v>83</v>
      </c>
      <c r="AV334" s="14" t="s">
        <v>83</v>
      </c>
      <c r="AW334" s="14" t="s">
        <v>30</v>
      </c>
      <c r="AX334" s="14" t="s">
        <v>73</v>
      </c>
      <c r="AY334" s="232" t="s">
        <v>139</v>
      </c>
    </row>
    <row r="335" spans="1:65" s="15" customFormat="1" ht="11.25">
      <c r="B335" s="233"/>
      <c r="C335" s="234"/>
      <c r="D335" s="213" t="s">
        <v>147</v>
      </c>
      <c r="E335" s="235" t="s">
        <v>1</v>
      </c>
      <c r="F335" s="236" t="s">
        <v>151</v>
      </c>
      <c r="G335" s="234"/>
      <c r="H335" s="237">
        <v>130.97999999999999</v>
      </c>
      <c r="I335" s="238"/>
      <c r="J335" s="234"/>
      <c r="K335" s="234"/>
      <c r="L335" s="239"/>
      <c r="M335" s="240"/>
      <c r="N335" s="241"/>
      <c r="O335" s="241"/>
      <c r="P335" s="241"/>
      <c r="Q335" s="241"/>
      <c r="R335" s="241"/>
      <c r="S335" s="241"/>
      <c r="T335" s="242"/>
      <c r="AT335" s="243" t="s">
        <v>147</v>
      </c>
      <c r="AU335" s="243" t="s">
        <v>83</v>
      </c>
      <c r="AV335" s="15" t="s">
        <v>146</v>
      </c>
      <c r="AW335" s="15" t="s">
        <v>30</v>
      </c>
      <c r="AX335" s="15" t="s">
        <v>81</v>
      </c>
      <c r="AY335" s="243" t="s">
        <v>139</v>
      </c>
    </row>
    <row r="336" spans="1:65" s="2" customFormat="1" ht="16.5" customHeight="1">
      <c r="A336" s="34"/>
      <c r="B336" s="35"/>
      <c r="C336" s="197" t="s">
        <v>527</v>
      </c>
      <c r="D336" s="197" t="s">
        <v>142</v>
      </c>
      <c r="E336" s="198" t="s">
        <v>528</v>
      </c>
      <c r="F336" s="199" t="s">
        <v>529</v>
      </c>
      <c r="G336" s="200" t="s">
        <v>145</v>
      </c>
      <c r="H336" s="201">
        <v>130.97999999999999</v>
      </c>
      <c r="I336" s="202"/>
      <c r="J336" s="203">
        <f>ROUND(I336*H336,2)</f>
        <v>0</v>
      </c>
      <c r="K336" s="204"/>
      <c r="L336" s="39"/>
      <c r="M336" s="205" t="s">
        <v>1</v>
      </c>
      <c r="N336" s="206" t="s">
        <v>38</v>
      </c>
      <c r="O336" s="71"/>
      <c r="P336" s="207">
        <f>O336*H336</f>
        <v>0</v>
      </c>
      <c r="Q336" s="207">
        <v>0</v>
      </c>
      <c r="R336" s="207">
        <f>Q336*H336</f>
        <v>0</v>
      </c>
      <c r="S336" s="207">
        <v>0</v>
      </c>
      <c r="T336" s="208">
        <f>S336*H336</f>
        <v>0</v>
      </c>
      <c r="U336" s="34"/>
      <c r="V336" s="34"/>
      <c r="W336" s="34"/>
      <c r="X336" s="34"/>
      <c r="Y336" s="34"/>
      <c r="Z336" s="34"/>
      <c r="AA336" s="34"/>
      <c r="AB336" s="34"/>
      <c r="AC336" s="34"/>
      <c r="AD336" s="34"/>
      <c r="AE336" s="34"/>
      <c r="AR336" s="209" t="s">
        <v>178</v>
      </c>
      <c r="AT336" s="209" t="s">
        <v>142</v>
      </c>
      <c r="AU336" s="209" t="s">
        <v>83</v>
      </c>
      <c r="AY336" s="17" t="s">
        <v>139</v>
      </c>
      <c r="BE336" s="210">
        <f>IF(N336="základní",J336,0)</f>
        <v>0</v>
      </c>
      <c r="BF336" s="210">
        <f>IF(N336="snížená",J336,0)</f>
        <v>0</v>
      </c>
      <c r="BG336" s="210">
        <f>IF(N336="zákl. přenesená",J336,0)</f>
        <v>0</v>
      </c>
      <c r="BH336" s="210">
        <f>IF(N336="sníž. přenesená",J336,0)</f>
        <v>0</v>
      </c>
      <c r="BI336" s="210">
        <f>IF(N336="nulová",J336,0)</f>
        <v>0</v>
      </c>
      <c r="BJ336" s="17" t="s">
        <v>81</v>
      </c>
      <c r="BK336" s="210">
        <f>ROUND(I336*H336,2)</f>
        <v>0</v>
      </c>
      <c r="BL336" s="17" t="s">
        <v>178</v>
      </c>
      <c r="BM336" s="209" t="s">
        <v>530</v>
      </c>
    </row>
    <row r="337" spans="1:65" s="13" customFormat="1" ht="11.25">
      <c r="B337" s="211"/>
      <c r="C337" s="212"/>
      <c r="D337" s="213" t="s">
        <v>147</v>
      </c>
      <c r="E337" s="214" t="s">
        <v>1</v>
      </c>
      <c r="F337" s="215" t="s">
        <v>525</v>
      </c>
      <c r="G337" s="212"/>
      <c r="H337" s="214" t="s">
        <v>1</v>
      </c>
      <c r="I337" s="216"/>
      <c r="J337" s="212"/>
      <c r="K337" s="212"/>
      <c r="L337" s="217"/>
      <c r="M337" s="218"/>
      <c r="N337" s="219"/>
      <c r="O337" s="219"/>
      <c r="P337" s="219"/>
      <c r="Q337" s="219"/>
      <c r="R337" s="219"/>
      <c r="S337" s="219"/>
      <c r="T337" s="220"/>
      <c r="AT337" s="221" t="s">
        <v>147</v>
      </c>
      <c r="AU337" s="221" t="s">
        <v>83</v>
      </c>
      <c r="AV337" s="13" t="s">
        <v>81</v>
      </c>
      <c r="AW337" s="13" t="s">
        <v>30</v>
      </c>
      <c r="AX337" s="13" t="s">
        <v>73</v>
      </c>
      <c r="AY337" s="221" t="s">
        <v>139</v>
      </c>
    </row>
    <row r="338" spans="1:65" s="14" customFormat="1" ht="11.25">
      <c r="B338" s="222"/>
      <c r="C338" s="223"/>
      <c r="D338" s="213" t="s">
        <v>147</v>
      </c>
      <c r="E338" s="224" t="s">
        <v>1</v>
      </c>
      <c r="F338" s="225" t="s">
        <v>474</v>
      </c>
      <c r="G338" s="223"/>
      <c r="H338" s="226">
        <v>88.06</v>
      </c>
      <c r="I338" s="227"/>
      <c r="J338" s="223"/>
      <c r="K338" s="223"/>
      <c r="L338" s="228"/>
      <c r="M338" s="229"/>
      <c r="N338" s="230"/>
      <c r="O338" s="230"/>
      <c r="P338" s="230"/>
      <c r="Q338" s="230"/>
      <c r="R338" s="230"/>
      <c r="S338" s="230"/>
      <c r="T338" s="231"/>
      <c r="AT338" s="232" t="s">
        <v>147</v>
      </c>
      <c r="AU338" s="232" t="s">
        <v>83</v>
      </c>
      <c r="AV338" s="14" t="s">
        <v>83</v>
      </c>
      <c r="AW338" s="14" t="s">
        <v>30</v>
      </c>
      <c r="AX338" s="14" t="s">
        <v>73</v>
      </c>
      <c r="AY338" s="232" t="s">
        <v>139</v>
      </c>
    </row>
    <row r="339" spans="1:65" s="13" customFormat="1" ht="11.25">
      <c r="B339" s="211"/>
      <c r="C339" s="212"/>
      <c r="D339" s="213" t="s">
        <v>147</v>
      </c>
      <c r="E339" s="214" t="s">
        <v>1</v>
      </c>
      <c r="F339" s="215" t="s">
        <v>148</v>
      </c>
      <c r="G339" s="212"/>
      <c r="H339" s="214" t="s">
        <v>1</v>
      </c>
      <c r="I339" s="216"/>
      <c r="J339" s="212"/>
      <c r="K339" s="212"/>
      <c r="L339" s="217"/>
      <c r="M339" s="218"/>
      <c r="N339" s="219"/>
      <c r="O339" s="219"/>
      <c r="P339" s="219"/>
      <c r="Q339" s="219"/>
      <c r="R339" s="219"/>
      <c r="S339" s="219"/>
      <c r="T339" s="220"/>
      <c r="AT339" s="221" t="s">
        <v>147</v>
      </c>
      <c r="AU339" s="221" t="s">
        <v>83</v>
      </c>
      <c r="AV339" s="13" t="s">
        <v>81</v>
      </c>
      <c r="AW339" s="13" t="s">
        <v>30</v>
      </c>
      <c r="AX339" s="13" t="s">
        <v>73</v>
      </c>
      <c r="AY339" s="221" t="s">
        <v>139</v>
      </c>
    </row>
    <row r="340" spans="1:65" s="14" customFormat="1" ht="11.25">
      <c r="B340" s="222"/>
      <c r="C340" s="223"/>
      <c r="D340" s="213" t="s">
        <v>147</v>
      </c>
      <c r="E340" s="224" t="s">
        <v>1</v>
      </c>
      <c r="F340" s="225" t="s">
        <v>526</v>
      </c>
      <c r="G340" s="223"/>
      <c r="H340" s="226">
        <v>21.46</v>
      </c>
      <c r="I340" s="227"/>
      <c r="J340" s="223"/>
      <c r="K340" s="223"/>
      <c r="L340" s="228"/>
      <c r="M340" s="229"/>
      <c r="N340" s="230"/>
      <c r="O340" s="230"/>
      <c r="P340" s="230"/>
      <c r="Q340" s="230"/>
      <c r="R340" s="230"/>
      <c r="S340" s="230"/>
      <c r="T340" s="231"/>
      <c r="AT340" s="232" t="s">
        <v>147</v>
      </c>
      <c r="AU340" s="232" t="s">
        <v>83</v>
      </c>
      <c r="AV340" s="14" t="s">
        <v>83</v>
      </c>
      <c r="AW340" s="14" t="s">
        <v>30</v>
      </c>
      <c r="AX340" s="14" t="s">
        <v>73</v>
      </c>
      <c r="AY340" s="232" t="s">
        <v>139</v>
      </c>
    </row>
    <row r="341" spans="1:65" s="14" customFormat="1" ht="11.25">
      <c r="B341" s="222"/>
      <c r="C341" s="223"/>
      <c r="D341" s="213" t="s">
        <v>147</v>
      </c>
      <c r="E341" s="224" t="s">
        <v>1</v>
      </c>
      <c r="F341" s="225" t="s">
        <v>526</v>
      </c>
      <c r="G341" s="223"/>
      <c r="H341" s="226">
        <v>21.46</v>
      </c>
      <c r="I341" s="227"/>
      <c r="J341" s="223"/>
      <c r="K341" s="223"/>
      <c r="L341" s="228"/>
      <c r="M341" s="229"/>
      <c r="N341" s="230"/>
      <c r="O341" s="230"/>
      <c r="P341" s="230"/>
      <c r="Q341" s="230"/>
      <c r="R341" s="230"/>
      <c r="S341" s="230"/>
      <c r="T341" s="231"/>
      <c r="AT341" s="232" t="s">
        <v>147</v>
      </c>
      <c r="AU341" s="232" t="s">
        <v>83</v>
      </c>
      <c r="AV341" s="14" t="s">
        <v>83</v>
      </c>
      <c r="AW341" s="14" t="s">
        <v>30</v>
      </c>
      <c r="AX341" s="14" t="s">
        <v>73</v>
      </c>
      <c r="AY341" s="232" t="s">
        <v>139</v>
      </c>
    </row>
    <row r="342" spans="1:65" s="15" customFormat="1" ht="11.25">
      <c r="B342" s="233"/>
      <c r="C342" s="234"/>
      <c r="D342" s="213" t="s">
        <v>147</v>
      </c>
      <c r="E342" s="235" t="s">
        <v>1</v>
      </c>
      <c r="F342" s="236" t="s">
        <v>151</v>
      </c>
      <c r="G342" s="234"/>
      <c r="H342" s="237">
        <v>130.97999999999999</v>
      </c>
      <c r="I342" s="238"/>
      <c r="J342" s="234"/>
      <c r="K342" s="234"/>
      <c r="L342" s="239"/>
      <c r="M342" s="240"/>
      <c r="N342" s="241"/>
      <c r="O342" s="241"/>
      <c r="P342" s="241"/>
      <c r="Q342" s="241"/>
      <c r="R342" s="241"/>
      <c r="S342" s="241"/>
      <c r="T342" s="242"/>
      <c r="AT342" s="243" t="s">
        <v>147</v>
      </c>
      <c r="AU342" s="243" t="s">
        <v>83</v>
      </c>
      <c r="AV342" s="15" t="s">
        <v>146</v>
      </c>
      <c r="AW342" s="15" t="s">
        <v>30</v>
      </c>
      <c r="AX342" s="15" t="s">
        <v>81</v>
      </c>
      <c r="AY342" s="243" t="s">
        <v>139</v>
      </c>
    </row>
    <row r="343" spans="1:65" s="2" customFormat="1" ht="24.2" customHeight="1">
      <c r="A343" s="34"/>
      <c r="B343" s="35"/>
      <c r="C343" s="197" t="s">
        <v>352</v>
      </c>
      <c r="D343" s="197" t="s">
        <v>142</v>
      </c>
      <c r="E343" s="198" t="s">
        <v>531</v>
      </c>
      <c r="F343" s="199" t="s">
        <v>532</v>
      </c>
      <c r="G343" s="200" t="s">
        <v>145</v>
      </c>
      <c r="H343" s="201">
        <v>130.97999999999999</v>
      </c>
      <c r="I343" s="202"/>
      <c r="J343" s="203">
        <f>ROUND(I343*H343,2)</f>
        <v>0</v>
      </c>
      <c r="K343" s="204"/>
      <c r="L343" s="39"/>
      <c r="M343" s="205" t="s">
        <v>1</v>
      </c>
      <c r="N343" s="206" t="s">
        <v>38</v>
      </c>
      <c r="O343" s="71"/>
      <c r="P343" s="207">
        <f>O343*H343</f>
        <v>0</v>
      </c>
      <c r="Q343" s="207">
        <v>0</v>
      </c>
      <c r="R343" s="207">
        <f>Q343*H343</f>
        <v>0</v>
      </c>
      <c r="S343" s="207">
        <v>0</v>
      </c>
      <c r="T343" s="208">
        <f>S343*H343</f>
        <v>0</v>
      </c>
      <c r="U343" s="34"/>
      <c r="V343" s="34"/>
      <c r="W343" s="34"/>
      <c r="X343" s="34"/>
      <c r="Y343" s="34"/>
      <c r="Z343" s="34"/>
      <c r="AA343" s="34"/>
      <c r="AB343" s="34"/>
      <c r="AC343" s="34"/>
      <c r="AD343" s="34"/>
      <c r="AE343" s="34"/>
      <c r="AR343" s="209" t="s">
        <v>178</v>
      </c>
      <c r="AT343" s="209" t="s">
        <v>142</v>
      </c>
      <c r="AU343" s="209" t="s">
        <v>83</v>
      </c>
      <c r="AY343" s="17" t="s">
        <v>139</v>
      </c>
      <c r="BE343" s="210">
        <f>IF(N343="základní",J343,0)</f>
        <v>0</v>
      </c>
      <c r="BF343" s="210">
        <f>IF(N343="snížená",J343,0)</f>
        <v>0</v>
      </c>
      <c r="BG343" s="210">
        <f>IF(N343="zákl. přenesená",J343,0)</f>
        <v>0</v>
      </c>
      <c r="BH343" s="210">
        <f>IF(N343="sníž. přenesená",J343,0)</f>
        <v>0</v>
      </c>
      <c r="BI343" s="210">
        <f>IF(N343="nulová",J343,0)</f>
        <v>0</v>
      </c>
      <c r="BJ343" s="17" t="s">
        <v>81</v>
      </c>
      <c r="BK343" s="210">
        <f>ROUND(I343*H343,2)</f>
        <v>0</v>
      </c>
      <c r="BL343" s="17" t="s">
        <v>178</v>
      </c>
      <c r="BM343" s="209" t="s">
        <v>533</v>
      </c>
    </row>
    <row r="344" spans="1:65" s="13" customFormat="1" ht="11.25">
      <c r="B344" s="211"/>
      <c r="C344" s="212"/>
      <c r="D344" s="213" t="s">
        <v>147</v>
      </c>
      <c r="E344" s="214" t="s">
        <v>1</v>
      </c>
      <c r="F344" s="215" t="s">
        <v>525</v>
      </c>
      <c r="G344" s="212"/>
      <c r="H344" s="214" t="s">
        <v>1</v>
      </c>
      <c r="I344" s="216"/>
      <c r="J344" s="212"/>
      <c r="K344" s="212"/>
      <c r="L344" s="217"/>
      <c r="M344" s="218"/>
      <c r="N344" s="219"/>
      <c r="O344" s="219"/>
      <c r="P344" s="219"/>
      <c r="Q344" s="219"/>
      <c r="R344" s="219"/>
      <c r="S344" s="219"/>
      <c r="T344" s="220"/>
      <c r="AT344" s="221" t="s">
        <v>147</v>
      </c>
      <c r="AU344" s="221" t="s">
        <v>83</v>
      </c>
      <c r="AV344" s="13" t="s">
        <v>81</v>
      </c>
      <c r="AW344" s="13" t="s">
        <v>30</v>
      </c>
      <c r="AX344" s="13" t="s">
        <v>73</v>
      </c>
      <c r="AY344" s="221" t="s">
        <v>139</v>
      </c>
    </row>
    <row r="345" spans="1:65" s="14" customFormat="1" ht="11.25">
      <c r="B345" s="222"/>
      <c r="C345" s="223"/>
      <c r="D345" s="213" t="s">
        <v>147</v>
      </c>
      <c r="E345" s="224" t="s">
        <v>1</v>
      </c>
      <c r="F345" s="225" t="s">
        <v>474</v>
      </c>
      <c r="G345" s="223"/>
      <c r="H345" s="226">
        <v>88.06</v>
      </c>
      <c r="I345" s="227"/>
      <c r="J345" s="223"/>
      <c r="K345" s="223"/>
      <c r="L345" s="228"/>
      <c r="M345" s="229"/>
      <c r="N345" s="230"/>
      <c r="O345" s="230"/>
      <c r="P345" s="230"/>
      <c r="Q345" s="230"/>
      <c r="R345" s="230"/>
      <c r="S345" s="230"/>
      <c r="T345" s="231"/>
      <c r="AT345" s="232" t="s">
        <v>147</v>
      </c>
      <c r="AU345" s="232" t="s">
        <v>83</v>
      </c>
      <c r="AV345" s="14" t="s">
        <v>83</v>
      </c>
      <c r="AW345" s="14" t="s">
        <v>30</v>
      </c>
      <c r="AX345" s="14" t="s">
        <v>73</v>
      </c>
      <c r="AY345" s="232" t="s">
        <v>139</v>
      </c>
    </row>
    <row r="346" spans="1:65" s="13" customFormat="1" ht="11.25">
      <c r="B346" s="211"/>
      <c r="C346" s="212"/>
      <c r="D346" s="213" t="s">
        <v>147</v>
      </c>
      <c r="E346" s="214" t="s">
        <v>1</v>
      </c>
      <c r="F346" s="215" t="s">
        <v>148</v>
      </c>
      <c r="G346" s="212"/>
      <c r="H346" s="214" t="s">
        <v>1</v>
      </c>
      <c r="I346" s="216"/>
      <c r="J346" s="212"/>
      <c r="K346" s="212"/>
      <c r="L346" s="217"/>
      <c r="M346" s="218"/>
      <c r="N346" s="219"/>
      <c r="O346" s="219"/>
      <c r="P346" s="219"/>
      <c r="Q346" s="219"/>
      <c r="R346" s="219"/>
      <c r="S346" s="219"/>
      <c r="T346" s="220"/>
      <c r="AT346" s="221" t="s">
        <v>147</v>
      </c>
      <c r="AU346" s="221" t="s">
        <v>83</v>
      </c>
      <c r="AV346" s="13" t="s">
        <v>81</v>
      </c>
      <c r="AW346" s="13" t="s">
        <v>30</v>
      </c>
      <c r="AX346" s="13" t="s">
        <v>73</v>
      </c>
      <c r="AY346" s="221" t="s">
        <v>139</v>
      </c>
    </row>
    <row r="347" spans="1:65" s="14" customFormat="1" ht="11.25">
      <c r="B347" s="222"/>
      <c r="C347" s="223"/>
      <c r="D347" s="213" t="s">
        <v>147</v>
      </c>
      <c r="E347" s="224" t="s">
        <v>1</v>
      </c>
      <c r="F347" s="225" t="s">
        <v>526</v>
      </c>
      <c r="G347" s="223"/>
      <c r="H347" s="226">
        <v>21.46</v>
      </c>
      <c r="I347" s="227"/>
      <c r="J347" s="223"/>
      <c r="K347" s="223"/>
      <c r="L347" s="228"/>
      <c r="M347" s="229"/>
      <c r="N347" s="230"/>
      <c r="O347" s="230"/>
      <c r="P347" s="230"/>
      <c r="Q347" s="230"/>
      <c r="R347" s="230"/>
      <c r="S347" s="230"/>
      <c r="T347" s="231"/>
      <c r="AT347" s="232" t="s">
        <v>147</v>
      </c>
      <c r="AU347" s="232" t="s">
        <v>83</v>
      </c>
      <c r="AV347" s="14" t="s">
        <v>83</v>
      </c>
      <c r="AW347" s="14" t="s">
        <v>30</v>
      </c>
      <c r="AX347" s="14" t="s">
        <v>73</v>
      </c>
      <c r="AY347" s="232" t="s">
        <v>139</v>
      </c>
    </row>
    <row r="348" spans="1:65" s="14" customFormat="1" ht="11.25">
      <c r="B348" s="222"/>
      <c r="C348" s="223"/>
      <c r="D348" s="213" t="s">
        <v>147</v>
      </c>
      <c r="E348" s="224" t="s">
        <v>1</v>
      </c>
      <c r="F348" s="225" t="s">
        <v>526</v>
      </c>
      <c r="G348" s="223"/>
      <c r="H348" s="226">
        <v>21.46</v>
      </c>
      <c r="I348" s="227"/>
      <c r="J348" s="223"/>
      <c r="K348" s="223"/>
      <c r="L348" s="228"/>
      <c r="M348" s="229"/>
      <c r="N348" s="230"/>
      <c r="O348" s="230"/>
      <c r="P348" s="230"/>
      <c r="Q348" s="230"/>
      <c r="R348" s="230"/>
      <c r="S348" s="230"/>
      <c r="T348" s="231"/>
      <c r="AT348" s="232" t="s">
        <v>147</v>
      </c>
      <c r="AU348" s="232" t="s">
        <v>83</v>
      </c>
      <c r="AV348" s="14" t="s">
        <v>83</v>
      </c>
      <c r="AW348" s="14" t="s">
        <v>30</v>
      </c>
      <c r="AX348" s="14" t="s">
        <v>73</v>
      </c>
      <c r="AY348" s="232" t="s">
        <v>139</v>
      </c>
    </row>
    <row r="349" spans="1:65" s="15" customFormat="1" ht="11.25">
      <c r="B349" s="233"/>
      <c r="C349" s="234"/>
      <c r="D349" s="213" t="s">
        <v>147</v>
      </c>
      <c r="E349" s="235" t="s">
        <v>1</v>
      </c>
      <c r="F349" s="236" t="s">
        <v>151</v>
      </c>
      <c r="G349" s="234"/>
      <c r="H349" s="237">
        <v>130.97999999999999</v>
      </c>
      <c r="I349" s="238"/>
      <c r="J349" s="234"/>
      <c r="K349" s="234"/>
      <c r="L349" s="239"/>
      <c r="M349" s="240"/>
      <c r="N349" s="241"/>
      <c r="O349" s="241"/>
      <c r="P349" s="241"/>
      <c r="Q349" s="241"/>
      <c r="R349" s="241"/>
      <c r="S349" s="241"/>
      <c r="T349" s="242"/>
      <c r="AT349" s="243" t="s">
        <v>147</v>
      </c>
      <c r="AU349" s="243" t="s">
        <v>83</v>
      </c>
      <c r="AV349" s="15" t="s">
        <v>146</v>
      </c>
      <c r="AW349" s="15" t="s">
        <v>30</v>
      </c>
      <c r="AX349" s="15" t="s">
        <v>81</v>
      </c>
      <c r="AY349" s="243" t="s">
        <v>139</v>
      </c>
    </row>
    <row r="350" spans="1:65" s="2" customFormat="1" ht="16.5" customHeight="1">
      <c r="A350" s="34"/>
      <c r="B350" s="35"/>
      <c r="C350" s="197" t="s">
        <v>534</v>
      </c>
      <c r="D350" s="197" t="s">
        <v>142</v>
      </c>
      <c r="E350" s="198" t="s">
        <v>535</v>
      </c>
      <c r="F350" s="199" t="s">
        <v>536</v>
      </c>
      <c r="G350" s="200" t="s">
        <v>145</v>
      </c>
      <c r="H350" s="201">
        <v>130.97999999999999</v>
      </c>
      <c r="I350" s="202"/>
      <c r="J350" s="203">
        <f>ROUND(I350*H350,2)</f>
        <v>0</v>
      </c>
      <c r="K350" s="204"/>
      <c r="L350" s="39"/>
      <c r="M350" s="205" t="s">
        <v>1</v>
      </c>
      <c r="N350" s="206" t="s">
        <v>38</v>
      </c>
      <c r="O350" s="71"/>
      <c r="P350" s="207">
        <f>O350*H350</f>
        <v>0</v>
      </c>
      <c r="Q350" s="207">
        <v>0</v>
      </c>
      <c r="R350" s="207">
        <f>Q350*H350</f>
        <v>0</v>
      </c>
      <c r="S350" s="207">
        <v>0</v>
      </c>
      <c r="T350" s="208">
        <f>S350*H350</f>
        <v>0</v>
      </c>
      <c r="U350" s="34"/>
      <c r="V350" s="34"/>
      <c r="W350" s="34"/>
      <c r="X350" s="34"/>
      <c r="Y350" s="34"/>
      <c r="Z350" s="34"/>
      <c r="AA350" s="34"/>
      <c r="AB350" s="34"/>
      <c r="AC350" s="34"/>
      <c r="AD350" s="34"/>
      <c r="AE350" s="34"/>
      <c r="AR350" s="209" t="s">
        <v>178</v>
      </c>
      <c r="AT350" s="209" t="s">
        <v>142</v>
      </c>
      <c r="AU350" s="209" t="s">
        <v>83</v>
      </c>
      <c r="AY350" s="17" t="s">
        <v>139</v>
      </c>
      <c r="BE350" s="210">
        <f>IF(N350="základní",J350,0)</f>
        <v>0</v>
      </c>
      <c r="BF350" s="210">
        <f>IF(N350="snížená",J350,0)</f>
        <v>0</v>
      </c>
      <c r="BG350" s="210">
        <f>IF(N350="zákl. přenesená",J350,0)</f>
        <v>0</v>
      </c>
      <c r="BH350" s="210">
        <f>IF(N350="sníž. přenesená",J350,0)</f>
        <v>0</v>
      </c>
      <c r="BI350" s="210">
        <f>IF(N350="nulová",J350,0)</f>
        <v>0</v>
      </c>
      <c r="BJ350" s="17" t="s">
        <v>81</v>
      </c>
      <c r="BK350" s="210">
        <f>ROUND(I350*H350,2)</f>
        <v>0</v>
      </c>
      <c r="BL350" s="17" t="s">
        <v>178</v>
      </c>
      <c r="BM350" s="209" t="s">
        <v>537</v>
      </c>
    </row>
    <row r="351" spans="1:65" s="13" customFormat="1" ht="11.25">
      <c r="B351" s="211"/>
      <c r="C351" s="212"/>
      <c r="D351" s="213" t="s">
        <v>147</v>
      </c>
      <c r="E351" s="214" t="s">
        <v>1</v>
      </c>
      <c r="F351" s="215" t="s">
        <v>525</v>
      </c>
      <c r="G351" s="212"/>
      <c r="H351" s="214" t="s">
        <v>1</v>
      </c>
      <c r="I351" s="216"/>
      <c r="J351" s="212"/>
      <c r="K351" s="212"/>
      <c r="L351" s="217"/>
      <c r="M351" s="218"/>
      <c r="N351" s="219"/>
      <c r="O351" s="219"/>
      <c r="P351" s="219"/>
      <c r="Q351" s="219"/>
      <c r="R351" s="219"/>
      <c r="S351" s="219"/>
      <c r="T351" s="220"/>
      <c r="AT351" s="221" t="s">
        <v>147</v>
      </c>
      <c r="AU351" s="221" t="s">
        <v>83</v>
      </c>
      <c r="AV351" s="13" t="s">
        <v>81</v>
      </c>
      <c r="AW351" s="13" t="s">
        <v>30</v>
      </c>
      <c r="AX351" s="13" t="s">
        <v>73</v>
      </c>
      <c r="AY351" s="221" t="s">
        <v>139</v>
      </c>
    </row>
    <row r="352" spans="1:65" s="14" customFormat="1" ht="11.25">
      <c r="B352" s="222"/>
      <c r="C352" s="223"/>
      <c r="D352" s="213" t="s">
        <v>147</v>
      </c>
      <c r="E352" s="224" t="s">
        <v>1</v>
      </c>
      <c r="F352" s="225" t="s">
        <v>474</v>
      </c>
      <c r="G352" s="223"/>
      <c r="H352" s="226">
        <v>88.06</v>
      </c>
      <c r="I352" s="227"/>
      <c r="J352" s="223"/>
      <c r="K352" s="223"/>
      <c r="L352" s="228"/>
      <c r="M352" s="229"/>
      <c r="N352" s="230"/>
      <c r="O352" s="230"/>
      <c r="P352" s="230"/>
      <c r="Q352" s="230"/>
      <c r="R352" s="230"/>
      <c r="S352" s="230"/>
      <c r="T352" s="231"/>
      <c r="AT352" s="232" t="s">
        <v>147</v>
      </c>
      <c r="AU352" s="232" t="s">
        <v>83</v>
      </c>
      <c r="AV352" s="14" t="s">
        <v>83</v>
      </c>
      <c r="AW352" s="14" t="s">
        <v>30</v>
      </c>
      <c r="AX352" s="14" t="s">
        <v>73</v>
      </c>
      <c r="AY352" s="232" t="s">
        <v>139</v>
      </c>
    </row>
    <row r="353" spans="1:65" s="13" customFormat="1" ht="11.25">
      <c r="B353" s="211"/>
      <c r="C353" s="212"/>
      <c r="D353" s="213" t="s">
        <v>147</v>
      </c>
      <c r="E353" s="214" t="s">
        <v>1</v>
      </c>
      <c r="F353" s="215" t="s">
        <v>148</v>
      </c>
      <c r="G353" s="212"/>
      <c r="H353" s="214" t="s">
        <v>1</v>
      </c>
      <c r="I353" s="216"/>
      <c r="J353" s="212"/>
      <c r="K353" s="212"/>
      <c r="L353" s="217"/>
      <c r="M353" s="218"/>
      <c r="N353" s="219"/>
      <c r="O353" s="219"/>
      <c r="P353" s="219"/>
      <c r="Q353" s="219"/>
      <c r="R353" s="219"/>
      <c r="S353" s="219"/>
      <c r="T353" s="220"/>
      <c r="AT353" s="221" t="s">
        <v>147</v>
      </c>
      <c r="AU353" s="221" t="s">
        <v>83</v>
      </c>
      <c r="AV353" s="13" t="s">
        <v>81</v>
      </c>
      <c r="AW353" s="13" t="s">
        <v>30</v>
      </c>
      <c r="AX353" s="13" t="s">
        <v>73</v>
      </c>
      <c r="AY353" s="221" t="s">
        <v>139</v>
      </c>
    </row>
    <row r="354" spans="1:65" s="14" customFormat="1" ht="11.25">
      <c r="B354" s="222"/>
      <c r="C354" s="223"/>
      <c r="D354" s="213" t="s">
        <v>147</v>
      </c>
      <c r="E354" s="224" t="s">
        <v>1</v>
      </c>
      <c r="F354" s="225" t="s">
        <v>526</v>
      </c>
      <c r="G354" s="223"/>
      <c r="H354" s="226">
        <v>21.46</v>
      </c>
      <c r="I354" s="227"/>
      <c r="J354" s="223"/>
      <c r="K354" s="223"/>
      <c r="L354" s="228"/>
      <c r="M354" s="229"/>
      <c r="N354" s="230"/>
      <c r="O354" s="230"/>
      <c r="P354" s="230"/>
      <c r="Q354" s="230"/>
      <c r="R354" s="230"/>
      <c r="S354" s="230"/>
      <c r="T354" s="231"/>
      <c r="AT354" s="232" t="s">
        <v>147</v>
      </c>
      <c r="AU354" s="232" t="s">
        <v>83</v>
      </c>
      <c r="AV354" s="14" t="s">
        <v>83</v>
      </c>
      <c r="AW354" s="14" t="s">
        <v>30</v>
      </c>
      <c r="AX354" s="14" t="s">
        <v>73</v>
      </c>
      <c r="AY354" s="232" t="s">
        <v>139</v>
      </c>
    </row>
    <row r="355" spans="1:65" s="14" customFormat="1" ht="11.25">
      <c r="B355" s="222"/>
      <c r="C355" s="223"/>
      <c r="D355" s="213" t="s">
        <v>147</v>
      </c>
      <c r="E355" s="224" t="s">
        <v>1</v>
      </c>
      <c r="F355" s="225" t="s">
        <v>526</v>
      </c>
      <c r="G355" s="223"/>
      <c r="H355" s="226">
        <v>21.46</v>
      </c>
      <c r="I355" s="227"/>
      <c r="J355" s="223"/>
      <c r="K355" s="223"/>
      <c r="L355" s="228"/>
      <c r="M355" s="229"/>
      <c r="N355" s="230"/>
      <c r="O355" s="230"/>
      <c r="P355" s="230"/>
      <c r="Q355" s="230"/>
      <c r="R355" s="230"/>
      <c r="S355" s="230"/>
      <c r="T355" s="231"/>
      <c r="AT355" s="232" t="s">
        <v>147</v>
      </c>
      <c r="AU355" s="232" t="s">
        <v>83</v>
      </c>
      <c r="AV355" s="14" t="s">
        <v>83</v>
      </c>
      <c r="AW355" s="14" t="s">
        <v>30</v>
      </c>
      <c r="AX355" s="14" t="s">
        <v>73</v>
      </c>
      <c r="AY355" s="232" t="s">
        <v>139</v>
      </c>
    </row>
    <row r="356" spans="1:65" s="15" customFormat="1" ht="11.25">
      <c r="B356" s="233"/>
      <c r="C356" s="234"/>
      <c r="D356" s="213" t="s">
        <v>147</v>
      </c>
      <c r="E356" s="235" t="s">
        <v>1</v>
      </c>
      <c r="F356" s="236" t="s">
        <v>151</v>
      </c>
      <c r="G356" s="234"/>
      <c r="H356" s="237">
        <v>130.97999999999999</v>
      </c>
      <c r="I356" s="238"/>
      <c r="J356" s="234"/>
      <c r="K356" s="234"/>
      <c r="L356" s="239"/>
      <c r="M356" s="240"/>
      <c r="N356" s="241"/>
      <c r="O356" s="241"/>
      <c r="P356" s="241"/>
      <c r="Q356" s="241"/>
      <c r="R356" s="241"/>
      <c r="S356" s="241"/>
      <c r="T356" s="242"/>
      <c r="AT356" s="243" t="s">
        <v>147</v>
      </c>
      <c r="AU356" s="243" t="s">
        <v>83</v>
      </c>
      <c r="AV356" s="15" t="s">
        <v>146</v>
      </c>
      <c r="AW356" s="15" t="s">
        <v>30</v>
      </c>
      <c r="AX356" s="15" t="s">
        <v>81</v>
      </c>
      <c r="AY356" s="243" t="s">
        <v>139</v>
      </c>
    </row>
    <row r="357" spans="1:65" s="2" customFormat="1" ht="33" customHeight="1">
      <c r="A357" s="34"/>
      <c r="B357" s="35"/>
      <c r="C357" s="244" t="s">
        <v>355</v>
      </c>
      <c r="D357" s="244" t="s">
        <v>202</v>
      </c>
      <c r="E357" s="245" t="s">
        <v>538</v>
      </c>
      <c r="F357" s="246" t="s">
        <v>539</v>
      </c>
      <c r="G357" s="247" t="s">
        <v>145</v>
      </c>
      <c r="H357" s="248">
        <v>144.078</v>
      </c>
      <c r="I357" s="249"/>
      <c r="J357" s="250">
        <f>ROUND(I357*H357,2)</f>
        <v>0</v>
      </c>
      <c r="K357" s="251"/>
      <c r="L357" s="252"/>
      <c r="M357" s="253" t="s">
        <v>1</v>
      </c>
      <c r="N357" s="254" t="s">
        <v>38</v>
      </c>
      <c r="O357" s="71"/>
      <c r="P357" s="207">
        <f>O357*H357</f>
        <v>0</v>
      </c>
      <c r="Q357" s="207">
        <v>0</v>
      </c>
      <c r="R357" s="207">
        <f>Q357*H357</f>
        <v>0</v>
      </c>
      <c r="S357" s="207">
        <v>0</v>
      </c>
      <c r="T357" s="208">
        <f>S357*H357</f>
        <v>0</v>
      </c>
      <c r="U357" s="34"/>
      <c r="V357" s="34"/>
      <c r="W357" s="34"/>
      <c r="X357" s="34"/>
      <c r="Y357" s="34"/>
      <c r="Z357" s="34"/>
      <c r="AA357" s="34"/>
      <c r="AB357" s="34"/>
      <c r="AC357" s="34"/>
      <c r="AD357" s="34"/>
      <c r="AE357" s="34"/>
      <c r="AR357" s="209" t="s">
        <v>218</v>
      </c>
      <c r="AT357" s="209" t="s">
        <v>202</v>
      </c>
      <c r="AU357" s="209" t="s">
        <v>83</v>
      </c>
      <c r="AY357" s="17" t="s">
        <v>139</v>
      </c>
      <c r="BE357" s="210">
        <f>IF(N357="základní",J357,0)</f>
        <v>0</v>
      </c>
      <c r="BF357" s="210">
        <f>IF(N357="snížená",J357,0)</f>
        <v>0</v>
      </c>
      <c r="BG357" s="210">
        <f>IF(N357="zákl. přenesená",J357,0)</f>
        <v>0</v>
      </c>
      <c r="BH357" s="210">
        <f>IF(N357="sníž. přenesená",J357,0)</f>
        <v>0</v>
      </c>
      <c r="BI357" s="210">
        <f>IF(N357="nulová",J357,0)</f>
        <v>0</v>
      </c>
      <c r="BJ357" s="17" t="s">
        <v>81</v>
      </c>
      <c r="BK357" s="210">
        <f>ROUND(I357*H357,2)</f>
        <v>0</v>
      </c>
      <c r="BL357" s="17" t="s">
        <v>178</v>
      </c>
      <c r="BM357" s="209" t="s">
        <v>540</v>
      </c>
    </row>
    <row r="358" spans="1:65" s="14" customFormat="1" ht="11.25">
      <c r="B358" s="222"/>
      <c r="C358" s="223"/>
      <c r="D358" s="213" t="s">
        <v>147</v>
      </c>
      <c r="E358" s="224" t="s">
        <v>1</v>
      </c>
      <c r="F358" s="225" t="s">
        <v>541</v>
      </c>
      <c r="G358" s="223"/>
      <c r="H358" s="226">
        <v>144.078</v>
      </c>
      <c r="I358" s="227"/>
      <c r="J358" s="223"/>
      <c r="K358" s="223"/>
      <c r="L358" s="228"/>
      <c r="M358" s="229"/>
      <c r="N358" s="230"/>
      <c r="O358" s="230"/>
      <c r="P358" s="230"/>
      <c r="Q358" s="230"/>
      <c r="R358" s="230"/>
      <c r="S358" s="230"/>
      <c r="T358" s="231"/>
      <c r="AT358" s="232" t="s">
        <v>147</v>
      </c>
      <c r="AU358" s="232" t="s">
        <v>83</v>
      </c>
      <c r="AV358" s="14" t="s">
        <v>83</v>
      </c>
      <c r="AW358" s="14" t="s">
        <v>30</v>
      </c>
      <c r="AX358" s="14" t="s">
        <v>73</v>
      </c>
      <c r="AY358" s="232" t="s">
        <v>139</v>
      </c>
    </row>
    <row r="359" spans="1:65" s="15" customFormat="1" ht="11.25">
      <c r="B359" s="233"/>
      <c r="C359" s="234"/>
      <c r="D359" s="213" t="s">
        <v>147</v>
      </c>
      <c r="E359" s="235" t="s">
        <v>1</v>
      </c>
      <c r="F359" s="236" t="s">
        <v>151</v>
      </c>
      <c r="G359" s="234"/>
      <c r="H359" s="237">
        <v>144.078</v>
      </c>
      <c r="I359" s="238"/>
      <c r="J359" s="234"/>
      <c r="K359" s="234"/>
      <c r="L359" s="239"/>
      <c r="M359" s="240"/>
      <c r="N359" s="241"/>
      <c r="O359" s="241"/>
      <c r="P359" s="241"/>
      <c r="Q359" s="241"/>
      <c r="R359" s="241"/>
      <c r="S359" s="241"/>
      <c r="T359" s="242"/>
      <c r="AT359" s="243" t="s">
        <v>147</v>
      </c>
      <c r="AU359" s="243" t="s">
        <v>83</v>
      </c>
      <c r="AV359" s="15" t="s">
        <v>146</v>
      </c>
      <c r="AW359" s="15" t="s">
        <v>30</v>
      </c>
      <c r="AX359" s="15" t="s">
        <v>81</v>
      </c>
      <c r="AY359" s="243" t="s">
        <v>139</v>
      </c>
    </row>
    <row r="360" spans="1:65" s="2" customFormat="1" ht="21.75" customHeight="1">
      <c r="A360" s="34"/>
      <c r="B360" s="35"/>
      <c r="C360" s="197" t="s">
        <v>542</v>
      </c>
      <c r="D360" s="197" t="s">
        <v>142</v>
      </c>
      <c r="E360" s="198" t="s">
        <v>543</v>
      </c>
      <c r="F360" s="199" t="s">
        <v>544</v>
      </c>
      <c r="G360" s="200" t="s">
        <v>154</v>
      </c>
      <c r="H360" s="201">
        <v>79.2</v>
      </c>
      <c r="I360" s="202"/>
      <c r="J360" s="203">
        <f>ROUND(I360*H360,2)</f>
        <v>0</v>
      </c>
      <c r="K360" s="204"/>
      <c r="L360" s="39"/>
      <c r="M360" s="205" t="s">
        <v>1</v>
      </c>
      <c r="N360" s="206" t="s">
        <v>38</v>
      </c>
      <c r="O360" s="71"/>
      <c r="P360" s="207">
        <f>O360*H360</f>
        <v>0</v>
      </c>
      <c r="Q360" s="207">
        <v>0</v>
      </c>
      <c r="R360" s="207">
        <f>Q360*H360</f>
        <v>0</v>
      </c>
      <c r="S360" s="207">
        <v>0</v>
      </c>
      <c r="T360" s="208">
        <f>S360*H360</f>
        <v>0</v>
      </c>
      <c r="U360" s="34"/>
      <c r="V360" s="34"/>
      <c r="W360" s="34"/>
      <c r="X360" s="34"/>
      <c r="Y360" s="34"/>
      <c r="Z360" s="34"/>
      <c r="AA360" s="34"/>
      <c r="AB360" s="34"/>
      <c r="AC360" s="34"/>
      <c r="AD360" s="34"/>
      <c r="AE360" s="34"/>
      <c r="AR360" s="209" t="s">
        <v>178</v>
      </c>
      <c r="AT360" s="209" t="s">
        <v>142</v>
      </c>
      <c r="AU360" s="209" t="s">
        <v>83</v>
      </c>
      <c r="AY360" s="17" t="s">
        <v>139</v>
      </c>
      <c r="BE360" s="210">
        <f>IF(N360="základní",J360,0)</f>
        <v>0</v>
      </c>
      <c r="BF360" s="210">
        <f>IF(N360="snížená",J360,0)</f>
        <v>0</v>
      </c>
      <c r="BG360" s="210">
        <f>IF(N360="zákl. přenesená",J360,0)</f>
        <v>0</v>
      </c>
      <c r="BH360" s="210">
        <f>IF(N360="sníž. přenesená",J360,0)</f>
        <v>0</v>
      </c>
      <c r="BI360" s="210">
        <f>IF(N360="nulová",J360,0)</f>
        <v>0</v>
      </c>
      <c r="BJ360" s="17" t="s">
        <v>81</v>
      </c>
      <c r="BK360" s="210">
        <f>ROUND(I360*H360,2)</f>
        <v>0</v>
      </c>
      <c r="BL360" s="17" t="s">
        <v>178</v>
      </c>
      <c r="BM360" s="209" t="s">
        <v>545</v>
      </c>
    </row>
    <row r="361" spans="1:65" s="13" customFormat="1" ht="11.25">
      <c r="B361" s="211"/>
      <c r="C361" s="212"/>
      <c r="D361" s="213" t="s">
        <v>147</v>
      </c>
      <c r="E361" s="214" t="s">
        <v>1</v>
      </c>
      <c r="F361" s="215" t="s">
        <v>525</v>
      </c>
      <c r="G361" s="212"/>
      <c r="H361" s="214" t="s">
        <v>1</v>
      </c>
      <c r="I361" s="216"/>
      <c r="J361" s="212"/>
      <c r="K361" s="212"/>
      <c r="L361" s="217"/>
      <c r="M361" s="218"/>
      <c r="N361" s="219"/>
      <c r="O361" s="219"/>
      <c r="P361" s="219"/>
      <c r="Q361" s="219"/>
      <c r="R361" s="219"/>
      <c r="S361" s="219"/>
      <c r="T361" s="220"/>
      <c r="AT361" s="221" t="s">
        <v>147</v>
      </c>
      <c r="AU361" s="221" t="s">
        <v>83</v>
      </c>
      <c r="AV361" s="13" t="s">
        <v>81</v>
      </c>
      <c r="AW361" s="13" t="s">
        <v>30</v>
      </c>
      <c r="AX361" s="13" t="s">
        <v>73</v>
      </c>
      <c r="AY361" s="221" t="s">
        <v>139</v>
      </c>
    </row>
    <row r="362" spans="1:65" s="14" customFormat="1" ht="11.25">
      <c r="B362" s="222"/>
      <c r="C362" s="223"/>
      <c r="D362" s="213" t="s">
        <v>147</v>
      </c>
      <c r="E362" s="224" t="s">
        <v>1</v>
      </c>
      <c r="F362" s="225" t="s">
        <v>546</v>
      </c>
      <c r="G362" s="223"/>
      <c r="H362" s="226">
        <v>38.4</v>
      </c>
      <c r="I362" s="227"/>
      <c r="J362" s="223"/>
      <c r="K362" s="223"/>
      <c r="L362" s="228"/>
      <c r="M362" s="229"/>
      <c r="N362" s="230"/>
      <c r="O362" s="230"/>
      <c r="P362" s="230"/>
      <c r="Q362" s="230"/>
      <c r="R362" s="230"/>
      <c r="S362" s="230"/>
      <c r="T362" s="231"/>
      <c r="AT362" s="232" t="s">
        <v>147</v>
      </c>
      <c r="AU362" s="232" t="s">
        <v>83</v>
      </c>
      <c r="AV362" s="14" t="s">
        <v>83</v>
      </c>
      <c r="AW362" s="14" t="s">
        <v>30</v>
      </c>
      <c r="AX362" s="14" t="s">
        <v>73</v>
      </c>
      <c r="AY362" s="232" t="s">
        <v>139</v>
      </c>
    </row>
    <row r="363" spans="1:65" s="13" customFormat="1" ht="11.25">
      <c r="B363" s="211"/>
      <c r="C363" s="212"/>
      <c r="D363" s="213" t="s">
        <v>147</v>
      </c>
      <c r="E363" s="214" t="s">
        <v>1</v>
      </c>
      <c r="F363" s="215" t="s">
        <v>148</v>
      </c>
      <c r="G363" s="212"/>
      <c r="H363" s="214" t="s">
        <v>1</v>
      </c>
      <c r="I363" s="216"/>
      <c r="J363" s="212"/>
      <c r="K363" s="212"/>
      <c r="L363" s="217"/>
      <c r="M363" s="218"/>
      <c r="N363" s="219"/>
      <c r="O363" s="219"/>
      <c r="P363" s="219"/>
      <c r="Q363" s="219"/>
      <c r="R363" s="219"/>
      <c r="S363" s="219"/>
      <c r="T363" s="220"/>
      <c r="AT363" s="221" t="s">
        <v>147</v>
      </c>
      <c r="AU363" s="221" t="s">
        <v>83</v>
      </c>
      <c r="AV363" s="13" t="s">
        <v>81</v>
      </c>
      <c r="AW363" s="13" t="s">
        <v>30</v>
      </c>
      <c r="AX363" s="13" t="s">
        <v>73</v>
      </c>
      <c r="AY363" s="221" t="s">
        <v>139</v>
      </c>
    </row>
    <row r="364" spans="1:65" s="14" customFormat="1" ht="11.25">
      <c r="B364" s="222"/>
      <c r="C364" s="223"/>
      <c r="D364" s="213" t="s">
        <v>147</v>
      </c>
      <c r="E364" s="224" t="s">
        <v>1</v>
      </c>
      <c r="F364" s="225" t="s">
        <v>547</v>
      </c>
      <c r="G364" s="223"/>
      <c r="H364" s="226">
        <v>20.399999999999999</v>
      </c>
      <c r="I364" s="227"/>
      <c r="J364" s="223"/>
      <c r="K364" s="223"/>
      <c r="L364" s="228"/>
      <c r="M364" s="229"/>
      <c r="N364" s="230"/>
      <c r="O364" s="230"/>
      <c r="P364" s="230"/>
      <c r="Q364" s="230"/>
      <c r="R364" s="230"/>
      <c r="S364" s="230"/>
      <c r="T364" s="231"/>
      <c r="AT364" s="232" t="s">
        <v>147</v>
      </c>
      <c r="AU364" s="232" t="s">
        <v>83</v>
      </c>
      <c r="AV364" s="14" t="s">
        <v>83</v>
      </c>
      <c r="AW364" s="14" t="s">
        <v>30</v>
      </c>
      <c r="AX364" s="14" t="s">
        <v>73</v>
      </c>
      <c r="AY364" s="232" t="s">
        <v>139</v>
      </c>
    </row>
    <row r="365" spans="1:65" s="14" customFormat="1" ht="11.25">
      <c r="B365" s="222"/>
      <c r="C365" s="223"/>
      <c r="D365" s="213" t="s">
        <v>147</v>
      </c>
      <c r="E365" s="224" t="s">
        <v>1</v>
      </c>
      <c r="F365" s="225" t="s">
        <v>547</v>
      </c>
      <c r="G365" s="223"/>
      <c r="H365" s="226">
        <v>20.399999999999999</v>
      </c>
      <c r="I365" s="227"/>
      <c r="J365" s="223"/>
      <c r="K365" s="223"/>
      <c r="L365" s="228"/>
      <c r="M365" s="229"/>
      <c r="N365" s="230"/>
      <c r="O365" s="230"/>
      <c r="P365" s="230"/>
      <c r="Q365" s="230"/>
      <c r="R365" s="230"/>
      <c r="S365" s="230"/>
      <c r="T365" s="231"/>
      <c r="AT365" s="232" t="s">
        <v>147</v>
      </c>
      <c r="AU365" s="232" t="s">
        <v>83</v>
      </c>
      <c r="AV365" s="14" t="s">
        <v>83</v>
      </c>
      <c r="AW365" s="14" t="s">
        <v>30</v>
      </c>
      <c r="AX365" s="14" t="s">
        <v>73</v>
      </c>
      <c r="AY365" s="232" t="s">
        <v>139</v>
      </c>
    </row>
    <row r="366" spans="1:65" s="15" customFormat="1" ht="11.25">
      <c r="B366" s="233"/>
      <c r="C366" s="234"/>
      <c r="D366" s="213" t="s">
        <v>147</v>
      </c>
      <c r="E366" s="235" t="s">
        <v>1</v>
      </c>
      <c r="F366" s="236" t="s">
        <v>151</v>
      </c>
      <c r="G366" s="234"/>
      <c r="H366" s="237">
        <v>79.2</v>
      </c>
      <c r="I366" s="238"/>
      <c r="J366" s="234"/>
      <c r="K366" s="234"/>
      <c r="L366" s="239"/>
      <c r="M366" s="240"/>
      <c r="N366" s="241"/>
      <c r="O366" s="241"/>
      <c r="P366" s="241"/>
      <c r="Q366" s="241"/>
      <c r="R366" s="241"/>
      <c r="S366" s="241"/>
      <c r="T366" s="242"/>
      <c r="AT366" s="243" t="s">
        <v>147</v>
      </c>
      <c r="AU366" s="243" t="s">
        <v>83</v>
      </c>
      <c r="AV366" s="15" t="s">
        <v>146</v>
      </c>
      <c r="AW366" s="15" t="s">
        <v>30</v>
      </c>
      <c r="AX366" s="15" t="s">
        <v>81</v>
      </c>
      <c r="AY366" s="243" t="s">
        <v>139</v>
      </c>
    </row>
    <row r="367" spans="1:65" s="2" customFormat="1" ht="16.5" customHeight="1">
      <c r="A367" s="34"/>
      <c r="B367" s="35"/>
      <c r="C367" s="197" t="s">
        <v>359</v>
      </c>
      <c r="D367" s="197" t="s">
        <v>142</v>
      </c>
      <c r="E367" s="198" t="s">
        <v>548</v>
      </c>
      <c r="F367" s="199" t="s">
        <v>549</v>
      </c>
      <c r="G367" s="200" t="s">
        <v>154</v>
      </c>
      <c r="H367" s="201">
        <v>130.97999999999999</v>
      </c>
      <c r="I367" s="202"/>
      <c r="J367" s="203">
        <f>ROUND(I367*H367,2)</f>
        <v>0</v>
      </c>
      <c r="K367" s="204"/>
      <c r="L367" s="39"/>
      <c r="M367" s="205" t="s">
        <v>1</v>
      </c>
      <c r="N367" s="206" t="s">
        <v>38</v>
      </c>
      <c r="O367" s="71"/>
      <c r="P367" s="207">
        <f>O367*H367</f>
        <v>0</v>
      </c>
      <c r="Q367" s="207">
        <v>0</v>
      </c>
      <c r="R367" s="207">
        <f>Q367*H367</f>
        <v>0</v>
      </c>
      <c r="S367" s="207">
        <v>0</v>
      </c>
      <c r="T367" s="208">
        <f>S367*H367</f>
        <v>0</v>
      </c>
      <c r="U367" s="34"/>
      <c r="V367" s="34"/>
      <c r="W367" s="34"/>
      <c r="X367" s="34"/>
      <c r="Y367" s="34"/>
      <c r="Z367" s="34"/>
      <c r="AA367" s="34"/>
      <c r="AB367" s="34"/>
      <c r="AC367" s="34"/>
      <c r="AD367" s="34"/>
      <c r="AE367" s="34"/>
      <c r="AR367" s="209" t="s">
        <v>178</v>
      </c>
      <c r="AT367" s="209" t="s">
        <v>142</v>
      </c>
      <c r="AU367" s="209" t="s">
        <v>83</v>
      </c>
      <c r="AY367" s="17" t="s">
        <v>139</v>
      </c>
      <c r="BE367" s="210">
        <f>IF(N367="základní",J367,0)</f>
        <v>0</v>
      </c>
      <c r="BF367" s="210">
        <f>IF(N367="snížená",J367,0)</f>
        <v>0</v>
      </c>
      <c r="BG367" s="210">
        <f>IF(N367="zákl. přenesená",J367,0)</f>
        <v>0</v>
      </c>
      <c r="BH367" s="210">
        <f>IF(N367="sníž. přenesená",J367,0)</f>
        <v>0</v>
      </c>
      <c r="BI367" s="210">
        <f>IF(N367="nulová",J367,0)</f>
        <v>0</v>
      </c>
      <c r="BJ367" s="17" t="s">
        <v>81</v>
      </c>
      <c r="BK367" s="210">
        <f>ROUND(I367*H367,2)</f>
        <v>0</v>
      </c>
      <c r="BL367" s="17" t="s">
        <v>178</v>
      </c>
      <c r="BM367" s="209" t="s">
        <v>550</v>
      </c>
    </row>
    <row r="368" spans="1:65" s="13" customFormat="1" ht="11.25">
      <c r="B368" s="211"/>
      <c r="C368" s="212"/>
      <c r="D368" s="213" t="s">
        <v>147</v>
      </c>
      <c r="E368" s="214" t="s">
        <v>1</v>
      </c>
      <c r="F368" s="215" t="s">
        <v>525</v>
      </c>
      <c r="G368" s="212"/>
      <c r="H368" s="214" t="s">
        <v>1</v>
      </c>
      <c r="I368" s="216"/>
      <c r="J368" s="212"/>
      <c r="K368" s="212"/>
      <c r="L368" s="217"/>
      <c r="M368" s="218"/>
      <c r="N368" s="219"/>
      <c r="O368" s="219"/>
      <c r="P368" s="219"/>
      <c r="Q368" s="219"/>
      <c r="R368" s="219"/>
      <c r="S368" s="219"/>
      <c r="T368" s="220"/>
      <c r="AT368" s="221" t="s">
        <v>147</v>
      </c>
      <c r="AU368" s="221" t="s">
        <v>83</v>
      </c>
      <c r="AV368" s="13" t="s">
        <v>81</v>
      </c>
      <c r="AW368" s="13" t="s">
        <v>30</v>
      </c>
      <c r="AX368" s="13" t="s">
        <v>73</v>
      </c>
      <c r="AY368" s="221" t="s">
        <v>139</v>
      </c>
    </row>
    <row r="369" spans="1:65" s="14" customFormat="1" ht="11.25">
      <c r="B369" s="222"/>
      <c r="C369" s="223"/>
      <c r="D369" s="213" t="s">
        <v>147</v>
      </c>
      <c r="E369" s="224" t="s">
        <v>1</v>
      </c>
      <c r="F369" s="225" t="s">
        <v>474</v>
      </c>
      <c r="G369" s="223"/>
      <c r="H369" s="226">
        <v>88.06</v>
      </c>
      <c r="I369" s="227"/>
      <c r="J369" s="223"/>
      <c r="K369" s="223"/>
      <c r="L369" s="228"/>
      <c r="M369" s="229"/>
      <c r="N369" s="230"/>
      <c r="O369" s="230"/>
      <c r="P369" s="230"/>
      <c r="Q369" s="230"/>
      <c r="R369" s="230"/>
      <c r="S369" s="230"/>
      <c r="T369" s="231"/>
      <c r="AT369" s="232" t="s">
        <v>147</v>
      </c>
      <c r="AU369" s="232" t="s">
        <v>83</v>
      </c>
      <c r="AV369" s="14" t="s">
        <v>83</v>
      </c>
      <c r="AW369" s="14" t="s">
        <v>30</v>
      </c>
      <c r="AX369" s="14" t="s">
        <v>73</v>
      </c>
      <c r="AY369" s="232" t="s">
        <v>139</v>
      </c>
    </row>
    <row r="370" spans="1:65" s="13" customFormat="1" ht="11.25">
      <c r="B370" s="211"/>
      <c r="C370" s="212"/>
      <c r="D370" s="213" t="s">
        <v>147</v>
      </c>
      <c r="E370" s="214" t="s">
        <v>1</v>
      </c>
      <c r="F370" s="215" t="s">
        <v>148</v>
      </c>
      <c r="G370" s="212"/>
      <c r="H370" s="214" t="s">
        <v>1</v>
      </c>
      <c r="I370" s="216"/>
      <c r="J370" s="212"/>
      <c r="K370" s="212"/>
      <c r="L370" s="217"/>
      <c r="M370" s="218"/>
      <c r="N370" s="219"/>
      <c r="O370" s="219"/>
      <c r="P370" s="219"/>
      <c r="Q370" s="219"/>
      <c r="R370" s="219"/>
      <c r="S370" s="219"/>
      <c r="T370" s="220"/>
      <c r="AT370" s="221" t="s">
        <v>147</v>
      </c>
      <c r="AU370" s="221" t="s">
        <v>83</v>
      </c>
      <c r="AV370" s="13" t="s">
        <v>81</v>
      </c>
      <c r="AW370" s="13" t="s">
        <v>30</v>
      </c>
      <c r="AX370" s="13" t="s">
        <v>73</v>
      </c>
      <c r="AY370" s="221" t="s">
        <v>139</v>
      </c>
    </row>
    <row r="371" spans="1:65" s="14" customFormat="1" ht="11.25">
      <c r="B371" s="222"/>
      <c r="C371" s="223"/>
      <c r="D371" s="213" t="s">
        <v>147</v>
      </c>
      <c r="E371" s="224" t="s">
        <v>1</v>
      </c>
      <c r="F371" s="225" t="s">
        <v>526</v>
      </c>
      <c r="G371" s="223"/>
      <c r="H371" s="226">
        <v>21.46</v>
      </c>
      <c r="I371" s="227"/>
      <c r="J371" s="223"/>
      <c r="K371" s="223"/>
      <c r="L371" s="228"/>
      <c r="M371" s="229"/>
      <c r="N371" s="230"/>
      <c r="O371" s="230"/>
      <c r="P371" s="230"/>
      <c r="Q371" s="230"/>
      <c r="R371" s="230"/>
      <c r="S371" s="230"/>
      <c r="T371" s="231"/>
      <c r="AT371" s="232" t="s">
        <v>147</v>
      </c>
      <c r="AU371" s="232" t="s">
        <v>83</v>
      </c>
      <c r="AV371" s="14" t="s">
        <v>83</v>
      </c>
      <c r="AW371" s="14" t="s">
        <v>30</v>
      </c>
      <c r="AX371" s="14" t="s">
        <v>73</v>
      </c>
      <c r="AY371" s="232" t="s">
        <v>139</v>
      </c>
    </row>
    <row r="372" spans="1:65" s="14" customFormat="1" ht="11.25">
      <c r="B372" s="222"/>
      <c r="C372" s="223"/>
      <c r="D372" s="213" t="s">
        <v>147</v>
      </c>
      <c r="E372" s="224" t="s">
        <v>1</v>
      </c>
      <c r="F372" s="225" t="s">
        <v>526</v>
      </c>
      <c r="G372" s="223"/>
      <c r="H372" s="226">
        <v>21.46</v>
      </c>
      <c r="I372" s="227"/>
      <c r="J372" s="223"/>
      <c r="K372" s="223"/>
      <c r="L372" s="228"/>
      <c r="M372" s="229"/>
      <c r="N372" s="230"/>
      <c r="O372" s="230"/>
      <c r="P372" s="230"/>
      <c r="Q372" s="230"/>
      <c r="R372" s="230"/>
      <c r="S372" s="230"/>
      <c r="T372" s="231"/>
      <c r="AT372" s="232" t="s">
        <v>147</v>
      </c>
      <c r="AU372" s="232" t="s">
        <v>83</v>
      </c>
      <c r="AV372" s="14" t="s">
        <v>83</v>
      </c>
      <c r="AW372" s="14" t="s">
        <v>30</v>
      </c>
      <c r="AX372" s="14" t="s">
        <v>73</v>
      </c>
      <c r="AY372" s="232" t="s">
        <v>139</v>
      </c>
    </row>
    <row r="373" spans="1:65" s="15" customFormat="1" ht="11.25">
      <c r="B373" s="233"/>
      <c r="C373" s="234"/>
      <c r="D373" s="213" t="s">
        <v>147</v>
      </c>
      <c r="E373" s="235" t="s">
        <v>1</v>
      </c>
      <c r="F373" s="236" t="s">
        <v>151</v>
      </c>
      <c r="G373" s="234"/>
      <c r="H373" s="237">
        <v>130.97999999999999</v>
      </c>
      <c r="I373" s="238"/>
      <c r="J373" s="234"/>
      <c r="K373" s="234"/>
      <c r="L373" s="239"/>
      <c r="M373" s="240"/>
      <c r="N373" s="241"/>
      <c r="O373" s="241"/>
      <c r="P373" s="241"/>
      <c r="Q373" s="241"/>
      <c r="R373" s="241"/>
      <c r="S373" s="241"/>
      <c r="T373" s="242"/>
      <c r="AT373" s="243" t="s">
        <v>147</v>
      </c>
      <c r="AU373" s="243" t="s">
        <v>83</v>
      </c>
      <c r="AV373" s="15" t="s">
        <v>146</v>
      </c>
      <c r="AW373" s="15" t="s">
        <v>30</v>
      </c>
      <c r="AX373" s="15" t="s">
        <v>81</v>
      </c>
      <c r="AY373" s="243" t="s">
        <v>139</v>
      </c>
    </row>
    <row r="374" spans="1:65" s="2" customFormat="1" ht="16.5" customHeight="1">
      <c r="A374" s="34"/>
      <c r="B374" s="35"/>
      <c r="C374" s="197" t="s">
        <v>551</v>
      </c>
      <c r="D374" s="197" t="s">
        <v>142</v>
      </c>
      <c r="E374" s="198" t="s">
        <v>552</v>
      </c>
      <c r="F374" s="199" t="s">
        <v>553</v>
      </c>
      <c r="G374" s="200" t="s">
        <v>154</v>
      </c>
      <c r="H374" s="201">
        <v>130.97999999999999</v>
      </c>
      <c r="I374" s="202"/>
      <c r="J374" s="203">
        <f>ROUND(I374*H374,2)</f>
        <v>0</v>
      </c>
      <c r="K374" s="204"/>
      <c r="L374" s="39"/>
      <c r="M374" s="205" t="s">
        <v>1</v>
      </c>
      <c r="N374" s="206" t="s">
        <v>38</v>
      </c>
      <c r="O374" s="71"/>
      <c r="P374" s="207">
        <f>O374*H374</f>
        <v>0</v>
      </c>
      <c r="Q374" s="207">
        <v>0</v>
      </c>
      <c r="R374" s="207">
        <f>Q374*H374</f>
        <v>0</v>
      </c>
      <c r="S374" s="207">
        <v>0</v>
      </c>
      <c r="T374" s="208">
        <f>S374*H374</f>
        <v>0</v>
      </c>
      <c r="U374" s="34"/>
      <c r="V374" s="34"/>
      <c r="W374" s="34"/>
      <c r="X374" s="34"/>
      <c r="Y374" s="34"/>
      <c r="Z374" s="34"/>
      <c r="AA374" s="34"/>
      <c r="AB374" s="34"/>
      <c r="AC374" s="34"/>
      <c r="AD374" s="34"/>
      <c r="AE374" s="34"/>
      <c r="AR374" s="209" t="s">
        <v>178</v>
      </c>
      <c r="AT374" s="209" t="s">
        <v>142</v>
      </c>
      <c r="AU374" s="209" t="s">
        <v>83</v>
      </c>
      <c r="AY374" s="17" t="s">
        <v>139</v>
      </c>
      <c r="BE374" s="210">
        <f>IF(N374="základní",J374,0)</f>
        <v>0</v>
      </c>
      <c r="BF374" s="210">
        <f>IF(N374="snížená",J374,0)</f>
        <v>0</v>
      </c>
      <c r="BG374" s="210">
        <f>IF(N374="zákl. přenesená",J374,0)</f>
        <v>0</v>
      </c>
      <c r="BH374" s="210">
        <f>IF(N374="sníž. přenesená",J374,0)</f>
        <v>0</v>
      </c>
      <c r="BI374" s="210">
        <f>IF(N374="nulová",J374,0)</f>
        <v>0</v>
      </c>
      <c r="BJ374" s="17" t="s">
        <v>81</v>
      </c>
      <c r="BK374" s="210">
        <f>ROUND(I374*H374,2)</f>
        <v>0</v>
      </c>
      <c r="BL374" s="17" t="s">
        <v>178</v>
      </c>
      <c r="BM374" s="209" t="s">
        <v>554</v>
      </c>
    </row>
    <row r="375" spans="1:65" s="13" customFormat="1" ht="11.25">
      <c r="B375" s="211"/>
      <c r="C375" s="212"/>
      <c r="D375" s="213" t="s">
        <v>147</v>
      </c>
      <c r="E375" s="214" t="s">
        <v>1</v>
      </c>
      <c r="F375" s="215" t="s">
        <v>525</v>
      </c>
      <c r="G375" s="212"/>
      <c r="H375" s="214" t="s">
        <v>1</v>
      </c>
      <c r="I375" s="216"/>
      <c r="J375" s="212"/>
      <c r="K375" s="212"/>
      <c r="L375" s="217"/>
      <c r="M375" s="218"/>
      <c r="N375" s="219"/>
      <c r="O375" s="219"/>
      <c r="P375" s="219"/>
      <c r="Q375" s="219"/>
      <c r="R375" s="219"/>
      <c r="S375" s="219"/>
      <c r="T375" s="220"/>
      <c r="AT375" s="221" t="s">
        <v>147</v>
      </c>
      <c r="AU375" s="221" t="s">
        <v>83</v>
      </c>
      <c r="AV375" s="13" t="s">
        <v>81</v>
      </c>
      <c r="AW375" s="13" t="s">
        <v>30</v>
      </c>
      <c r="AX375" s="13" t="s">
        <v>73</v>
      </c>
      <c r="AY375" s="221" t="s">
        <v>139</v>
      </c>
    </row>
    <row r="376" spans="1:65" s="14" customFormat="1" ht="11.25">
      <c r="B376" s="222"/>
      <c r="C376" s="223"/>
      <c r="D376" s="213" t="s">
        <v>147</v>
      </c>
      <c r="E376" s="224" t="s">
        <v>1</v>
      </c>
      <c r="F376" s="225" t="s">
        <v>474</v>
      </c>
      <c r="G376" s="223"/>
      <c r="H376" s="226">
        <v>88.06</v>
      </c>
      <c r="I376" s="227"/>
      <c r="J376" s="223"/>
      <c r="K376" s="223"/>
      <c r="L376" s="228"/>
      <c r="M376" s="229"/>
      <c r="N376" s="230"/>
      <c r="O376" s="230"/>
      <c r="P376" s="230"/>
      <c r="Q376" s="230"/>
      <c r="R376" s="230"/>
      <c r="S376" s="230"/>
      <c r="T376" s="231"/>
      <c r="AT376" s="232" t="s">
        <v>147</v>
      </c>
      <c r="AU376" s="232" t="s">
        <v>83</v>
      </c>
      <c r="AV376" s="14" t="s">
        <v>83</v>
      </c>
      <c r="AW376" s="14" t="s">
        <v>30</v>
      </c>
      <c r="AX376" s="14" t="s">
        <v>73</v>
      </c>
      <c r="AY376" s="232" t="s">
        <v>139</v>
      </c>
    </row>
    <row r="377" spans="1:65" s="13" customFormat="1" ht="11.25">
      <c r="B377" s="211"/>
      <c r="C377" s="212"/>
      <c r="D377" s="213" t="s">
        <v>147</v>
      </c>
      <c r="E377" s="214" t="s">
        <v>1</v>
      </c>
      <c r="F377" s="215" t="s">
        <v>148</v>
      </c>
      <c r="G377" s="212"/>
      <c r="H377" s="214" t="s">
        <v>1</v>
      </c>
      <c r="I377" s="216"/>
      <c r="J377" s="212"/>
      <c r="K377" s="212"/>
      <c r="L377" s="217"/>
      <c r="M377" s="218"/>
      <c r="N377" s="219"/>
      <c r="O377" s="219"/>
      <c r="P377" s="219"/>
      <c r="Q377" s="219"/>
      <c r="R377" s="219"/>
      <c r="S377" s="219"/>
      <c r="T377" s="220"/>
      <c r="AT377" s="221" t="s">
        <v>147</v>
      </c>
      <c r="AU377" s="221" t="s">
        <v>83</v>
      </c>
      <c r="AV377" s="13" t="s">
        <v>81</v>
      </c>
      <c r="AW377" s="13" t="s">
        <v>30</v>
      </c>
      <c r="AX377" s="13" t="s">
        <v>73</v>
      </c>
      <c r="AY377" s="221" t="s">
        <v>139</v>
      </c>
    </row>
    <row r="378" spans="1:65" s="14" customFormat="1" ht="11.25">
      <c r="B378" s="222"/>
      <c r="C378" s="223"/>
      <c r="D378" s="213" t="s">
        <v>147</v>
      </c>
      <c r="E378" s="224" t="s">
        <v>1</v>
      </c>
      <c r="F378" s="225" t="s">
        <v>526</v>
      </c>
      <c r="G378" s="223"/>
      <c r="H378" s="226">
        <v>21.46</v>
      </c>
      <c r="I378" s="227"/>
      <c r="J378" s="223"/>
      <c r="K378" s="223"/>
      <c r="L378" s="228"/>
      <c r="M378" s="229"/>
      <c r="N378" s="230"/>
      <c r="O378" s="230"/>
      <c r="P378" s="230"/>
      <c r="Q378" s="230"/>
      <c r="R378" s="230"/>
      <c r="S378" s="230"/>
      <c r="T378" s="231"/>
      <c r="AT378" s="232" t="s">
        <v>147</v>
      </c>
      <c r="AU378" s="232" t="s">
        <v>83</v>
      </c>
      <c r="AV378" s="14" t="s">
        <v>83</v>
      </c>
      <c r="AW378" s="14" t="s">
        <v>30</v>
      </c>
      <c r="AX378" s="14" t="s">
        <v>73</v>
      </c>
      <c r="AY378" s="232" t="s">
        <v>139</v>
      </c>
    </row>
    <row r="379" spans="1:65" s="14" customFormat="1" ht="11.25">
      <c r="B379" s="222"/>
      <c r="C379" s="223"/>
      <c r="D379" s="213" t="s">
        <v>147</v>
      </c>
      <c r="E379" s="224" t="s">
        <v>1</v>
      </c>
      <c r="F379" s="225" t="s">
        <v>526</v>
      </c>
      <c r="G379" s="223"/>
      <c r="H379" s="226">
        <v>21.46</v>
      </c>
      <c r="I379" s="227"/>
      <c r="J379" s="223"/>
      <c r="K379" s="223"/>
      <c r="L379" s="228"/>
      <c r="M379" s="229"/>
      <c r="N379" s="230"/>
      <c r="O379" s="230"/>
      <c r="P379" s="230"/>
      <c r="Q379" s="230"/>
      <c r="R379" s="230"/>
      <c r="S379" s="230"/>
      <c r="T379" s="231"/>
      <c r="AT379" s="232" t="s">
        <v>147</v>
      </c>
      <c r="AU379" s="232" t="s">
        <v>83</v>
      </c>
      <c r="AV379" s="14" t="s">
        <v>83</v>
      </c>
      <c r="AW379" s="14" t="s">
        <v>30</v>
      </c>
      <c r="AX379" s="14" t="s">
        <v>73</v>
      </c>
      <c r="AY379" s="232" t="s">
        <v>139</v>
      </c>
    </row>
    <row r="380" spans="1:65" s="15" customFormat="1" ht="11.25">
      <c r="B380" s="233"/>
      <c r="C380" s="234"/>
      <c r="D380" s="213" t="s">
        <v>147</v>
      </c>
      <c r="E380" s="235" t="s">
        <v>1</v>
      </c>
      <c r="F380" s="236" t="s">
        <v>151</v>
      </c>
      <c r="G380" s="234"/>
      <c r="H380" s="237">
        <v>130.97999999999999</v>
      </c>
      <c r="I380" s="238"/>
      <c r="J380" s="234"/>
      <c r="K380" s="234"/>
      <c r="L380" s="239"/>
      <c r="M380" s="240"/>
      <c r="N380" s="241"/>
      <c r="O380" s="241"/>
      <c r="P380" s="241"/>
      <c r="Q380" s="241"/>
      <c r="R380" s="241"/>
      <c r="S380" s="241"/>
      <c r="T380" s="242"/>
      <c r="AT380" s="243" t="s">
        <v>147</v>
      </c>
      <c r="AU380" s="243" t="s">
        <v>83</v>
      </c>
      <c r="AV380" s="15" t="s">
        <v>146</v>
      </c>
      <c r="AW380" s="15" t="s">
        <v>30</v>
      </c>
      <c r="AX380" s="15" t="s">
        <v>81</v>
      </c>
      <c r="AY380" s="243" t="s">
        <v>139</v>
      </c>
    </row>
    <row r="381" spans="1:65" s="2" customFormat="1" ht="16.5" customHeight="1">
      <c r="A381" s="34"/>
      <c r="B381" s="35"/>
      <c r="C381" s="197" t="s">
        <v>362</v>
      </c>
      <c r="D381" s="197" t="s">
        <v>142</v>
      </c>
      <c r="E381" s="198" t="s">
        <v>555</v>
      </c>
      <c r="F381" s="199" t="s">
        <v>556</v>
      </c>
      <c r="G381" s="200" t="s">
        <v>154</v>
      </c>
      <c r="H381" s="201">
        <v>85</v>
      </c>
      <c r="I381" s="202"/>
      <c r="J381" s="203">
        <f>ROUND(I381*H381,2)</f>
        <v>0</v>
      </c>
      <c r="K381" s="204"/>
      <c r="L381" s="39"/>
      <c r="M381" s="205" t="s">
        <v>1</v>
      </c>
      <c r="N381" s="206" t="s">
        <v>38</v>
      </c>
      <c r="O381" s="71"/>
      <c r="P381" s="207">
        <f>O381*H381</f>
        <v>0</v>
      </c>
      <c r="Q381" s="207">
        <v>0</v>
      </c>
      <c r="R381" s="207">
        <f>Q381*H381</f>
        <v>0</v>
      </c>
      <c r="S381" s="207">
        <v>0</v>
      </c>
      <c r="T381" s="208">
        <f>S381*H381</f>
        <v>0</v>
      </c>
      <c r="U381" s="34"/>
      <c r="V381" s="34"/>
      <c r="W381" s="34"/>
      <c r="X381" s="34"/>
      <c r="Y381" s="34"/>
      <c r="Z381" s="34"/>
      <c r="AA381" s="34"/>
      <c r="AB381" s="34"/>
      <c r="AC381" s="34"/>
      <c r="AD381" s="34"/>
      <c r="AE381" s="34"/>
      <c r="AR381" s="209" t="s">
        <v>178</v>
      </c>
      <c r="AT381" s="209" t="s">
        <v>142</v>
      </c>
      <c r="AU381" s="209" t="s">
        <v>83</v>
      </c>
      <c r="AY381" s="17" t="s">
        <v>139</v>
      </c>
      <c r="BE381" s="210">
        <f>IF(N381="základní",J381,0)</f>
        <v>0</v>
      </c>
      <c r="BF381" s="210">
        <f>IF(N381="snížená",J381,0)</f>
        <v>0</v>
      </c>
      <c r="BG381" s="210">
        <f>IF(N381="zákl. přenesená",J381,0)</f>
        <v>0</v>
      </c>
      <c r="BH381" s="210">
        <f>IF(N381="sníž. přenesená",J381,0)</f>
        <v>0</v>
      </c>
      <c r="BI381" s="210">
        <f>IF(N381="nulová",J381,0)</f>
        <v>0</v>
      </c>
      <c r="BJ381" s="17" t="s">
        <v>81</v>
      </c>
      <c r="BK381" s="210">
        <f>ROUND(I381*H381,2)</f>
        <v>0</v>
      </c>
      <c r="BL381" s="17" t="s">
        <v>178</v>
      </c>
      <c r="BM381" s="209" t="s">
        <v>557</v>
      </c>
    </row>
    <row r="382" spans="1:65" s="14" customFormat="1" ht="11.25">
      <c r="B382" s="222"/>
      <c r="C382" s="223"/>
      <c r="D382" s="213" t="s">
        <v>147</v>
      </c>
      <c r="E382" s="224" t="s">
        <v>1</v>
      </c>
      <c r="F382" s="225" t="s">
        <v>493</v>
      </c>
      <c r="G382" s="223"/>
      <c r="H382" s="226">
        <v>85</v>
      </c>
      <c r="I382" s="227"/>
      <c r="J382" s="223"/>
      <c r="K382" s="223"/>
      <c r="L382" s="228"/>
      <c r="M382" s="229"/>
      <c r="N382" s="230"/>
      <c r="O382" s="230"/>
      <c r="P382" s="230"/>
      <c r="Q382" s="230"/>
      <c r="R382" s="230"/>
      <c r="S382" s="230"/>
      <c r="T382" s="231"/>
      <c r="AT382" s="232" t="s">
        <v>147</v>
      </c>
      <c r="AU382" s="232" t="s">
        <v>83</v>
      </c>
      <c r="AV382" s="14" t="s">
        <v>83</v>
      </c>
      <c r="AW382" s="14" t="s">
        <v>30</v>
      </c>
      <c r="AX382" s="14" t="s">
        <v>73</v>
      </c>
      <c r="AY382" s="232" t="s">
        <v>139</v>
      </c>
    </row>
    <row r="383" spans="1:65" s="15" customFormat="1" ht="11.25">
      <c r="B383" s="233"/>
      <c r="C383" s="234"/>
      <c r="D383" s="213" t="s">
        <v>147</v>
      </c>
      <c r="E383" s="235" t="s">
        <v>1</v>
      </c>
      <c r="F383" s="236" t="s">
        <v>151</v>
      </c>
      <c r="G383" s="234"/>
      <c r="H383" s="237">
        <v>85</v>
      </c>
      <c r="I383" s="238"/>
      <c r="J383" s="234"/>
      <c r="K383" s="234"/>
      <c r="L383" s="239"/>
      <c r="M383" s="240"/>
      <c r="N383" s="241"/>
      <c r="O383" s="241"/>
      <c r="P383" s="241"/>
      <c r="Q383" s="241"/>
      <c r="R383" s="241"/>
      <c r="S383" s="241"/>
      <c r="T383" s="242"/>
      <c r="AT383" s="243" t="s">
        <v>147</v>
      </c>
      <c r="AU383" s="243" t="s">
        <v>83</v>
      </c>
      <c r="AV383" s="15" t="s">
        <v>146</v>
      </c>
      <c r="AW383" s="15" t="s">
        <v>30</v>
      </c>
      <c r="AX383" s="15" t="s">
        <v>81</v>
      </c>
      <c r="AY383" s="243" t="s">
        <v>139</v>
      </c>
    </row>
    <row r="384" spans="1:65" s="2" customFormat="1" ht="16.5" customHeight="1">
      <c r="A384" s="34"/>
      <c r="B384" s="35"/>
      <c r="C384" s="197" t="s">
        <v>558</v>
      </c>
      <c r="D384" s="197" t="s">
        <v>142</v>
      </c>
      <c r="E384" s="198" t="s">
        <v>559</v>
      </c>
      <c r="F384" s="199" t="s">
        <v>560</v>
      </c>
      <c r="G384" s="200" t="s">
        <v>154</v>
      </c>
      <c r="H384" s="201">
        <v>97</v>
      </c>
      <c r="I384" s="202"/>
      <c r="J384" s="203">
        <f>ROUND(I384*H384,2)</f>
        <v>0</v>
      </c>
      <c r="K384" s="204"/>
      <c r="L384" s="39"/>
      <c r="M384" s="205" t="s">
        <v>1</v>
      </c>
      <c r="N384" s="206" t="s">
        <v>38</v>
      </c>
      <c r="O384" s="71"/>
      <c r="P384" s="207">
        <f>O384*H384</f>
        <v>0</v>
      </c>
      <c r="Q384" s="207">
        <v>0</v>
      </c>
      <c r="R384" s="207">
        <f>Q384*H384</f>
        <v>0</v>
      </c>
      <c r="S384" s="207">
        <v>0</v>
      </c>
      <c r="T384" s="208">
        <f>S384*H384</f>
        <v>0</v>
      </c>
      <c r="U384" s="34"/>
      <c r="V384" s="34"/>
      <c r="W384" s="34"/>
      <c r="X384" s="34"/>
      <c r="Y384" s="34"/>
      <c r="Z384" s="34"/>
      <c r="AA384" s="34"/>
      <c r="AB384" s="34"/>
      <c r="AC384" s="34"/>
      <c r="AD384" s="34"/>
      <c r="AE384" s="34"/>
      <c r="AR384" s="209" t="s">
        <v>178</v>
      </c>
      <c r="AT384" s="209" t="s">
        <v>142</v>
      </c>
      <c r="AU384" s="209" t="s">
        <v>83</v>
      </c>
      <c r="AY384" s="17" t="s">
        <v>139</v>
      </c>
      <c r="BE384" s="210">
        <f>IF(N384="základní",J384,0)</f>
        <v>0</v>
      </c>
      <c r="BF384" s="210">
        <f>IF(N384="snížená",J384,0)</f>
        <v>0</v>
      </c>
      <c r="BG384" s="210">
        <f>IF(N384="zákl. přenesená",J384,0)</f>
        <v>0</v>
      </c>
      <c r="BH384" s="210">
        <f>IF(N384="sníž. přenesená",J384,0)</f>
        <v>0</v>
      </c>
      <c r="BI384" s="210">
        <f>IF(N384="nulová",J384,0)</f>
        <v>0</v>
      </c>
      <c r="BJ384" s="17" t="s">
        <v>81</v>
      </c>
      <c r="BK384" s="210">
        <f>ROUND(I384*H384,2)</f>
        <v>0</v>
      </c>
      <c r="BL384" s="17" t="s">
        <v>178</v>
      </c>
      <c r="BM384" s="209" t="s">
        <v>561</v>
      </c>
    </row>
    <row r="385" spans="1:65" s="14" customFormat="1" ht="11.25">
      <c r="B385" s="222"/>
      <c r="C385" s="223"/>
      <c r="D385" s="213" t="s">
        <v>147</v>
      </c>
      <c r="E385" s="224" t="s">
        <v>1</v>
      </c>
      <c r="F385" s="225" t="s">
        <v>542</v>
      </c>
      <c r="G385" s="223"/>
      <c r="H385" s="226">
        <v>97</v>
      </c>
      <c r="I385" s="227"/>
      <c r="J385" s="223"/>
      <c r="K385" s="223"/>
      <c r="L385" s="228"/>
      <c r="M385" s="229"/>
      <c r="N385" s="230"/>
      <c r="O385" s="230"/>
      <c r="P385" s="230"/>
      <c r="Q385" s="230"/>
      <c r="R385" s="230"/>
      <c r="S385" s="230"/>
      <c r="T385" s="231"/>
      <c r="AT385" s="232" t="s">
        <v>147</v>
      </c>
      <c r="AU385" s="232" t="s">
        <v>83</v>
      </c>
      <c r="AV385" s="14" t="s">
        <v>83</v>
      </c>
      <c r="AW385" s="14" t="s">
        <v>30</v>
      </c>
      <c r="AX385" s="14" t="s">
        <v>73</v>
      </c>
      <c r="AY385" s="232" t="s">
        <v>139</v>
      </c>
    </row>
    <row r="386" spans="1:65" s="15" customFormat="1" ht="11.25">
      <c r="B386" s="233"/>
      <c r="C386" s="234"/>
      <c r="D386" s="213" t="s">
        <v>147</v>
      </c>
      <c r="E386" s="235" t="s">
        <v>1</v>
      </c>
      <c r="F386" s="236" t="s">
        <v>151</v>
      </c>
      <c r="G386" s="234"/>
      <c r="H386" s="237">
        <v>97</v>
      </c>
      <c r="I386" s="238"/>
      <c r="J386" s="234"/>
      <c r="K386" s="234"/>
      <c r="L386" s="239"/>
      <c r="M386" s="240"/>
      <c r="N386" s="241"/>
      <c r="O386" s="241"/>
      <c r="P386" s="241"/>
      <c r="Q386" s="241"/>
      <c r="R386" s="241"/>
      <c r="S386" s="241"/>
      <c r="T386" s="242"/>
      <c r="AT386" s="243" t="s">
        <v>147</v>
      </c>
      <c r="AU386" s="243" t="s">
        <v>83</v>
      </c>
      <c r="AV386" s="15" t="s">
        <v>146</v>
      </c>
      <c r="AW386" s="15" t="s">
        <v>30</v>
      </c>
      <c r="AX386" s="15" t="s">
        <v>81</v>
      </c>
      <c r="AY386" s="243" t="s">
        <v>139</v>
      </c>
    </row>
    <row r="387" spans="1:65" s="2" customFormat="1" ht="24.2" customHeight="1">
      <c r="A387" s="34"/>
      <c r="B387" s="35"/>
      <c r="C387" s="197" t="s">
        <v>368</v>
      </c>
      <c r="D387" s="197" t="s">
        <v>142</v>
      </c>
      <c r="E387" s="198" t="s">
        <v>562</v>
      </c>
      <c r="F387" s="199" t="s">
        <v>563</v>
      </c>
      <c r="G387" s="200" t="s">
        <v>268</v>
      </c>
      <c r="H387" s="201">
        <v>2.92</v>
      </c>
      <c r="I387" s="202"/>
      <c r="J387" s="203">
        <f>ROUND(I387*H387,2)</f>
        <v>0</v>
      </c>
      <c r="K387" s="204"/>
      <c r="L387" s="39"/>
      <c r="M387" s="205" t="s">
        <v>1</v>
      </c>
      <c r="N387" s="206" t="s">
        <v>38</v>
      </c>
      <c r="O387" s="71"/>
      <c r="P387" s="207">
        <f>O387*H387</f>
        <v>0</v>
      </c>
      <c r="Q387" s="207">
        <v>0</v>
      </c>
      <c r="R387" s="207">
        <f>Q387*H387</f>
        <v>0</v>
      </c>
      <c r="S387" s="207">
        <v>0</v>
      </c>
      <c r="T387" s="208">
        <f>S387*H387</f>
        <v>0</v>
      </c>
      <c r="U387" s="34"/>
      <c r="V387" s="34"/>
      <c r="W387" s="34"/>
      <c r="X387" s="34"/>
      <c r="Y387" s="34"/>
      <c r="Z387" s="34"/>
      <c r="AA387" s="34"/>
      <c r="AB387" s="34"/>
      <c r="AC387" s="34"/>
      <c r="AD387" s="34"/>
      <c r="AE387" s="34"/>
      <c r="AR387" s="209" t="s">
        <v>178</v>
      </c>
      <c r="AT387" s="209" t="s">
        <v>142</v>
      </c>
      <c r="AU387" s="209" t="s">
        <v>83</v>
      </c>
      <c r="AY387" s="17" t="s">
        <v>139</v>
      </c>
      <c r="BE387" s="210">
        <f>IF(N387="základní",J387,0)</f>
        <v>0</v>
      </c>
      <c r="BF387" s="210">
        <f>IF(N387="snížená",J387,0)</f>
        <v>0</v>
      </c>
      <c r="BG387" s="210">
        <f>IF(N387="zákl. přenesená",J387,0)</f>
        <v>0</v>
      </c>
      <c r="BH387" s="210">
        <f>IF(N387="sníž. přenesená",J387,0)</f>
        <v>0</v>
      </c>
      <c r="BI387" s="210">
        <f>IF(N387="nulová",J387,0)</f>
        <v>0</v>
      </c>
      <c r="BJ387" s="17" t="s">
        <v>81</v>
      </c>
      <c r="BK387" s="210">
        <f>ROUND(I387*H387,2)</f>
        <v>0</v>
      </c>
      <c r="BL387" s="17" t="s">
        <v>178</v>
      </c>
      <c r="BM387" s="209" t="s">
        <v>564</v>
      </c>
    </row>
    <row r="388" spans="1:65" s="12" customFormat="1" ht="22.9" customHeight="1">
      <c r="B388" s="181"/>
      <c r="C388" s="182"/>
      <c r="D388" s="183" t="s">
        <v>72</v>
      </c>
      <c r="E388" s="195" t="s">
        <v>565</v>
      </c>
      <c r="F388" s="195" t="s">
        <v>566</v>
      </c>
      <c r="G388" s="182"/>
      <c r="H388" s="182"/>
      <c r="I388" s="185"/>
      <c r="J388" s="196">
        <f>BK388</f>
        <v>0</v>
      </c>
      <c r="K388" s="182"/>
      <c r="L388" s="187"/>
      <c r="M388" s="188"/>
      <c r="N388" s="189"/>
      <c r="O388" s="189"/>
      <c r="P388" s="190">
        <f>SUM(P389:P418)</f>
        <v>0</v>
      </c>
      <c r="Q388" s="189"/>
      <c r="R388" s="190">
        <f>SUM(R389:R418)</f>
        <v>0</v>
      </c>
      <c r="S388" s="189"/>
      <c r="T388" s="191">
        <f>SUM(T389:T418)</f>
        <v>0</v>
      </c>
      <c r="AR388" s="192" t="s">
        <v>83</v>
      </c>
      <c r="AT388" s="193" t="s">
        <v>72</v>
      </c>
      <c r="AU388" s="193" t="s">
        <v>81</v>
      </c>
      <c r="AY388" s="192" t="s">
        <v>139</v>
      </c>
      <c r="BK388" s="194">
        <f>SUM(BK389:BK418)</f>
        <v>0</v>
      </c>
    </row>
    <row r="389" spans="1:65" s="2" customFormat="1" ht="16.5" customHeight="1">
      <c r="A389" s="34"/>
      <c r="B389" s="35"/>
      <c r="C389" s="197" t="s">
        <v>567</v>
      </c>
      <c r="D389" s="197" t="s">
        <v>142</v>
      </c>
      <c r="E389" s="198" t="s">
        <v>568</v>
      </c>
      <c r="F389" s="199" t="s">
        <v>569</v>
      </c>
      <c r="G389" s="200" t="s">
        <v>145</v>
      </c>
      <c r="H389" s="201">
        <v>6.0759999999999996</v>
      </c>
      <c r="I389" s="202"/>
      <c r="J389" s="203">
        <f>ROUND(I389*H389,2)</f>
        <v>0</v>
      </c>
      <c r="K389" s="204"/>
      <c r="L389" s="39"/>
      <c r="M389" s="205" t="s">
        <v>1</v>
      </c>
      <c r="N389" s="206" t="s">
        <v>38</v>
      </c>
      <c r="O389" s="71"/>
      <c r="P389" s="207">
        <f>O389*H389</f>
        <v>0</v>
      </c>
      <c r="Q389" s="207">
        <v>0</v>
      </c>
      <c r="R389" s="207">
        <f>Q389*H389</f>
        <v>0</v>
      </c>
      <c r="S389" s="207">
        <v>0</v>
      </c>
      <c r="T389" s="208">
        <f>S389*H389</f>
        <v>0</v>
      </c>
      <c r="U389" s="34"/>
      <c r="V389" s="34"/>
      <c r="W389" s="34"/>
      <c r="X389" s="34"/>
      <c r="Y389" s="34"/>
      <c r="Z389" s="34"/>
      <c r="AA389" s="34"/>
      <c r="AB389" s="34"/>
      <c r="AC389" s="34"/>
      <c r="AD389" s="34"/>
      <c r="AE389" s="34"/>
      <c r="AR389" s="209" t="s">
        <v>178</v>
      </c>
      <c r="AT389" s="209" t="s">
        <v>142</v>
      </c>
      <c r="AU389" s="209" t="s">
        <v>83</v>
      </c>
      <c r="AY389" s="17" t="s">
        <v>139</v>
      </c>
      <c r="BE389" s="210">
        <f>IF(N389="základní",J389,0)</f>
        <v>0</v>
      </c>
      <c r="BF389" s="210">
        <f>IF(N389="snížená",J389,0)</f>
        <v>0</v>
      </c>
      <c r="BG389" s="210">
        <f>IF(N389="zákl. přenesená",J389,0)</f>
        <v>0</v>
      </c>
      <c r="BH389" s="210">
        <f>IF(N389="sníž. přenesená",J389,0)</f>
        <v>0</v>
      </c>
      <c r="BI389" s="210">
        <f>IF(N389="nulová",J389,0)</f>
        <v>0</v>
      </c>
      <c r="BJ389" s="17" t="s">
        <v>81</v>
      </c>
      <c r="BK389" s="210">
        <f>ROUND(I389*H389,2)</f>
        <v>0</v>
      </c>
      <c r="BL389" s="17" t="s">
        <v>178</v>
      </c>
      <c r="BM389" s="209" t="s">
        <v>570</v>
      </c>
    </row>
    <row r="390" spans="1:65" s="14" customFormat="1" ht="11.25">
      <c r="B390" s="222"/>
      <c r="C390" s="223"/>
      <c r="D390" s="213" t="s">
        <v>147</v>
      </c>
      <c r="E390" s="224" t="s">
        <v>1</v>
      </c>
      <c r="F390" s="225" t="s">
        <v>571</v>
      </c>
      <c r="G390" s="223"/>
      <c r="H390" s="226">
        <v>3.0379999999999998</v>
      </c>
      <c r="I390" s="227"/>
      <c r="J390" s="223"/>
      <c r="K390" s="223"/>
      <c r="L390" s="228"/>
      <c r="M390" s="229"/>
      <c r="N390" s="230"/>
      <c r="O390" s="230"/>
      <c r="P390" s="230"/>
      <c r="Q390" s="230"/>
      <c r="R390" s="230"/>
      <c r="S390" s="230"/>
      <c r="T390" s="231"/>
      <c r="AT390" s="232" t="s">
        <v>147</v>
      </c>
      <c r="AU390" s="232" t="s">
        <v>83</v>
      </c>
      <c r="AV390" s="14" t="s">
        <v>83</v>
      </c>
      <c r="AW390" s="14" t="s">
        <v>30</v>
      </c>
      <c r="AX390" s="14" t="s">
        <v>73</v>
      </c>
      <c r="AY390" s="232" t="s">
        <v>139</v>
      </c>
    </row>
    <row r="391" spans="1:65" s="14" customFormat="1" ht="11.25">
      <c r="B391" s="222"/>
      <c r="C391" s="223"/>
      <c r="D391" s="213" t="s">
        <v>147</v>
      </c>
      <c r="E391" s="224" t="s">
        <v>1</v>
      </c>
      <c r="F391" s="225" t="s">
        <v>571</v>
      </c>
      <c r="G391" s="223"/>
      <c r="H391" s="226">
        <v>3.0379999999999998</v>
      </c>
      <c r="I391" s="227"/>
      <c r="J391" s="223"/>
      <c r="K391" s="223"/>
      <c r="L391" s="228"/>
      <c r="M391" s="229"/>
      <c r="N391" s="230"/>
      <c r="O391" s="230"/>
      <c r="P391" s="230"/>
      <c r="Q391" s="230"/>
      <c r="R391" s="230"/>
      <c r="S391" s="230"/>
      <c r="T391" s="231"/>
      <c r="AT391" s="232" t="s">
        <v>147</v>
      </c>
      <c r="AU391" s="232" t="s">
        <v>83</v>
      </c>
      <c r="AV391" s="14" t="s">
        <v>83</v>
      </c>
      <c r="AW391" s="14" t="s">
        <v>30</v>
      </c>
      <c r="AX391" s="14" t="s">
        <v>73</v>
      </c>
      <c r="AY391" s="232" t="s">
        <v>139</v>
      </c>
    </row>
    <row r="392" spans="1:65" s="15" customFormat="1" ht="11.25">
      <c r="B392" s="233"/>
      <c r="C392" s="234"/>
      <c r="D392" s="213" t="s">
        <v>147</v>
      </c>
      <c r="E392" s="235" t="s">
        <v>1</v>
      </c>
      <c r="F392" s="236" t="s">
        <v>151</v>
      </c>
      <c r="G392" s="234"/>
      <c r="H392" s="237">
        <v>6.0759999999999996</v>
      </c>
      <c r="I392" s="238"/>
      <c r="J392" s="234"/>
      <c r="K392" s="234"/>
      <c r="L392" s="239"/>
      <c r="M392" s="240"/>
      <c r="N392" s="241"/>
      <c r="O392" s="241"/>
      <c r="P392" s="241"/>
      <c r="Q392" s="241"/>
      <c r="R392" s="241"/>
      <c r="S392" s="241"/>
      <c r="T392" s="242"/>
      <c r="AT392" s="243" t="s">
        <v>147</v>
      </c>
      <c r="AU392" s="243" t="s">
        <v>83</v>
      </c>
      <c r="AV392" s="15" t="s">
        <v>146</v>
      </c>
      <c r="AW392" s="15" t="s">
        <v>30</v>
      </c>
      <c r="AX392" s="15" t="s">
        <v>81</v>
      </c>
      <c r="AY392" s="243" t="s">
        <v>139</v>
      </c>
    </row>
    <row r="393" spans="1:65" s="2" customFormat="1" ht="24.2" customHeight="1">
      <c r="A393" s="34"/>
      <c r="B393" s="35"/>
      <c r="C393" s="197" t="s">
        <v>371</v>
      </c>
      <c r="D393" s="197" t="s">
        <v>142</v>
      </c>
      <c r="E393" s="198" t="s">
        <v>572</v>
      </c>
      <c r="F393" s="199" t="s">
        <v>573</v>
      </c>
      <c r="G393" s="200" t="s">
        <v>145</v>
      </c>
      <c r="H393" s="201">
        <v>5.4379999999999997</v>
      </c>
      <c r="I393" s="202"/>
      <c r="J393" s="203">
        <f>ROUND(I393*H393,2)</f>
        <v>0</v>
      </c>
      <c r="K393" s="204"/>
      <c r="L393" s="39"/>
      <c r="M393" s="205" t="s">
        <v>1</v>
      </c>
      <c r="N393" s="206" t="s">
        <v>38</v>
      </c>
      <c r="O393" s="71"/>
      <c r="P393" s="207">
        <f>O393*H393</f>
        <v>0</v>
      </c>
      <c r="Q393" s="207">
        <v>0</v>
      </c>
      <c r="R393" s="207">
        <f>Q393*H393</f>
        <v>0</v>
      </c>
      <c r="S393" s="207">
        <v>0</v>
      </c>
      <c r="T393" s="208">
        <f>S393*H393</f>
        <v>0</v>
      </c>
      <c r="U393" s="34"/>
      <c r="V393" s="34"/>
      <c r="W393" s="34"/>
      <c r="X393" s="34"/>
      <c r="Y393" s="34"/>
      <c r="Z393" s="34"/>
      <c r="AA393" s="34"/>
      <c r="AB393" s="34"/>
      <c r="AC393" s="34"/>
      <c r="AD393" s="34"/>
      <c r="AE393" s="34"/>
      <c r="AR393" s="209" t="s">
        <v>178</v>
      </c>
      <c r="AT393" s="209" t="s">
        <v>142</v>
      </c>
      <c r="AU393" s="209" t="s">
        <v>83</v>
      </c>
      <c r="AY393" s="17" t="s">
        <v>139</v>
      </c>
      <c r="BE393" s="210">
        <f>IF(N393="základní",J393,0)</f>
        <v>0</v>
      </c>
      <c r="BF393" s="210">
        <f>IF(N393="snížená",J393,0)</f>
        <v>0</v>
      </c>
      <c r="BG393" s="210">
        <f>IF(N393="zákl. přenesená",J393,0)</f>
        <v>0</v>
      </c>
      <c r="BH393" s="210">
        <f>IF(N393="sníž. přenesená",J393,0)</f>
        <v>0</v>
      </c>
      <c r="BI393" s="210">
        <f>IF(N393="nulová",J393,0)</f>
        <v>0</v>
      </c>
      <c r="BJ393" s="17" t="s">
        <v>81</v>
      </c>
      <c r="BK393" s="210">
        <f>ROUND(I393*H393,2)</f>
        <v>0</v>
      </c>
      <c r="BL393" s="17" t="s">
        <v>178</v>
      </c>
      <c r="BM393" s="209" t="s">
        <v>574</v>
      </c>
    </row>
    <row r="394" spans="1:65" s="14" customFormat="1" ht="11.25">
      <c r="B394" s="222"/>
      <c r="C394" s="223"/>
      <c r="D394" s="213" t="s">
        <v>147</v>
      </c>
      <c r="E394" s="224" t="s">
        <v>1</v>
      </c>
      <c r="F394" s="225" t="s">
        <v>571</v>
      </c>
      <c r="G394" s="223"/>
      <c r="H394" s="226">
        <v>3.0379999999999998</v>
      </c>
      <c r="I394" s="227"/>
      <c r="J394" s="223"/>
      <c r="K394" s="223"/>
      <c r="L394" s="228"/>
      <c r="M394" s="229"/>
      <c r="N394" s="230"/>
      <c r="O394" s="230"/>
      <c r="P394" s="230"/>
      <c r="Q394" s="230"/>
      <c r="R394" s="230"/>
      <c r="S394" s="230"/>
      <c r="T394" s="231"/>
      <c r="AT394" s="232" t="s">
        <v>147</v>
      </c>
      <c r="AU394" s="232" t="s">
        <v>83</v>
      </c>
      <c r="AV394" s="14" t="s">
        <v>83</v>
      </c>
      <c r="AW394" s="14" t="s">
        <v>30</v>
      </c>
      <c r="AX394" s="14" t="s">
        <v>73</v>
      </c>
      <c r="AY394" s="232" t="s">
        <v>139</v>
      </c>
    </row>
    <row r="395" spans="1:65" s="14" customFormat="1" ht="11.25">
      <c r="B395" s="222"/>
      <c r="C395" s="223"/>
      <c r="D395" s="213" t="s">
        <v>147</v>
      </c>
      <c r="E395" s="224" t="s">
        <v>1</v>
      </c>
      <c r="F395" s="225" t="s">
        <v>575</v>
      </c>
      <c r="G395" s="223"/>
      <c r="H395" s="226">
        <v>2.4</v>
      </c>
      <c r="I395" s="227"/>
      <c r="J395" s="223"/>
      <c r="K395" s="223"/>
      <c r="L395" s="228"/>
      <c r="M395" s="229"/>
      <c r="N395" s="230"/>
      <c r="O395" s="230"/>
      <c r="P395" s="230"/>
      <c r="Q395" s="230"/>
      <c r="R395" s="230"/>
      <c r="S395" s="230"/>
      <c r="T395" s="231"/>
      <c r="AT395" s="232" t="s">
        <v>147</v>
      </c>
      <c r="AU395" s="232" t="s">
        <v>83</v>
      </c>
      <c r="AV395" s="14" t="s">
        <v>83</v>
      </c>
      <c r="AW395" s="14" t="s">
        <v>30</v>
      </c>
      <c r="AX395" s="14" t="s">
        <v>73</v>
      </c>
      <c r="AY395" s="232" t="s">
        <v>139</v>
      </c>
    </row>
    <row r="396" spans="1:65" s="15" customFormat="1" ht="11.25">
      <c r="B396" s="233"/>
      <c r="C396" s="234"/>
      <c r="D396" s="213" t="s">
        <v>147</v>
      </c>
      <c r="E396" s="235" t="s">
        <v>1</v>
      </c>
      <c r="F396" s="236" t="s">
        <v>151</v>
      </c>
      <c r="G396" s="234"/>
      <c r="H396" s="237">
        <v>5.4379999999999997</v>
      </c>
      <c r="I396" s="238"/>
      <c r="J396" s="234"/>
      <c r="K396" s="234"/>
      <c r="L396" s="239"/>
      <c r="M396" s="240"/>
      <c r="N396" s="241"/>
      <c r="O396" s="241"/>
      <c r="P396" s="241"/>
      <c r="Q396" s="241"/>
      <c r="R396" s="241"/>
      <c r="S396" s="241"/>
      <c r="T396" s="242"/>
      <c r="AT396" s="243" t="s">
        <v>147</v>
      </c>
      <c r="AU396" s="243" t="s">
        <v>83</v>
      </c>
      <c r="AV396" s="15" t="s">
        <v>146</v>
      </c>
      <c r="AW396" s="15" t="s">
        <v>30</v>
      </c>
      <c r="AX396" s="15" t="s">
        <v>81</v>
      </c>
      <c r="AY396" s="243" t="s">
        <v>139</v>
      </c>
    </row>
    <row r="397" spans="1:65" s="2" customFormat="1" ht="24.2" customHeight="1">
      <c r="A397" s="34"/>
      <c r="B397" s="35"/>
      <c r="C397" s="197" t="s">
        <v>576</v>
      </c>
      <c r="D397" s="197" t="s">
        <v>142</v>
      </c>
      <c r="E397" s="198" t="s">
        <v>577</v>
      </c>
      <c r="F397" s="199" t="s">
        <v>578</v>
      </c>
      <c r="G397" s="200" t="s">
        <v>145</v>
      </c>
      <c r="H397" s="201">
        <v>6.0759999999999996</v>
      </c>
      <c r="I397" s="202"/>
      <c r="J397" s="203">
        <f>ROUND(I397*H397,2)</f>
        <v>0</v>
      </c>
      <c r="K397" s="204"/>
      <c r="L397" s="39"/>
      <c r="M397" s="205" t="s">
        <v>1</v>
      </c>
      <c r="N397" s="206" t="s">
        <v>38</v>
      </c>
      <c r="O397" s="71"/>
      <c r="P397" s="207">
        <f>O397*H397</f>
        <v>0</v>
      </c>
      <c r="Q397" s="207">
        <v>0</v>
      </c>
      <c r="R397" s="207">
        <f>Q397*H397</f>
        <v>0</v>
      </c>
      <c r="S397" s="207">
        <v>0</v>
      </c>
      <c r="T397" s="208">
        <f>S397*H397</f>
        <v>0</v>
      </c>
      <c r="U397" s="34"/>
      <c r="V397" s="34"/>
      <c r="W397" s="34"/>
      <c r="X397" s="34"/>
      <c r="Y397" s="34"/>
      <c r="Z397" s="34"/>
      <c r="AA397" s="34"/>
      <c r="AB397" s="34"/>
      <c r="AC397" s="34"/>
      <c r="AD397" s="34"/>
      <c r="AE397" s="34"/>
      <c r="AR397" s="209" t="s">
        <v>178</v>
      </c>
      <c r="AT397" s="209" t="s">
        <v>142</v>
      </c>
      <c r="AU397" s="209" t="s">
        <v>83</v>
      </c>
      <c r="AY397" s="17" t="s">
        <v>139</v>
      </c>
      <c r="BE397" s="210">
        <f>IF(N397="základní",J397,0)</f>
        <v>0</v>
      </c>
      <c r="BF397" s="210">
        <f>IF(N397="snížená",J397,0)</f>
        <v>0</v>
      </c>
      <c r="BG397" s="210">
        <f>IF(N397="zákl. přenesená",J397,0)</f>
        <v>0</v>
      </c>
      <c r="BH397" s="210">
        <f>IF(N397="sníž. přenesená",J397,0)</f>
        <v>0</v>
      </c>
      <c r="BI397" s="210">
        <f>IF(N397="nulová",J397,0)</f>
        <v>0</v>
      </c>
      <c r="BJ397" s="17" t="s">
        <v>81</v>
      </c>
      <c r="BK397" s="210">
        <f>ROUND(I397*H397,2)</f>
        <v>0</v>
      </c>
      <c r="BL397" s="17" t="s">
        <v>178</v>
      </c>
      <c r="BM397" s="209" t="s">
        <v>579</v>
      </c>
    </row>
    <row r="398" spans="1:65" s="14" customFormat="1" ht="11.25">
      <c r="B398" s="222"/>
      <c r="C398" s="223"/>
      <c r="D398" s="213" t="s">
        <v>147</v>
      </c>
      <c r="E398" s="224" t="s">
        <v>1</v>
      </c>
      <c r="F398" s="225" t="s">
        <v>571</v>
      </c>
      <c r="G398" s="223"/>
      <c r="H398" s="226">
        <v>3.0379999999999998</v>
      </c>
      <c r="I398" s="227"/>
      <c r="J398" s="223"/>
      <c r="K398" s="223"/>
      <c r="L398" s="228"/>
      <c r="M398" s="229"/>
      <c r="N398" s="230"/>
      <c r="O398" s="230"/>
      <c r="P398" s="230"/>
      <c r="Q398" s="230"/>
      <c r="R398" s="230"/>
      <c r="S398" s="230"/>
      <c r="T398" s="231"/>
      <c r="AT398" s="232" t="s">
        <v>147</v>
      </c>
      <c r="AU398" s="232" t="s">
        <v>83</v>
      </c>
      <c r="AV398" s="14" t="s">
        <v>83</v>
      </c>
      <c r="AW398" s="14" t="s">
        <v>30</v>
      </c>
      <c r="AX398" s="14" t="s">
        <v>73</v>
      </c>
      <c r="AY398" s="232" t="s">
        <v>139</v>
      </c>
    </row>
    <row r="399" spans="1:65" s="14" customFormat="1" ht="11.25">
      <c r="B399" s="222"/>
      <c r="C399" s="223"/>
      <c r="D399" s="213" t="s">
        <v>147</v>
      </c>
      <c r="E399" s="224" t="s">
        <v>1</v>
      </c>
      <c r="F399" s="225" t="s">
        <v>571</v>
      </c>
      <c r="G399" s="223"/>
      <c r="H399" s="226">
        <v>3.0379999999999998</v>
      </c>
      <c r="I399" s="227"/>
      <c r="J399" s="223"/>
      <c r="K399" s="223"/>
      <c r="L399" s="228"/>
      <c r="M399" s="229"/>
      <c r="N399" s="230"/>
      <c r="O399" s="230"/>
      <c r="P399" s="230"/>
      <c r="Q399" s="230"/>
      <c r="R399" s="230"/>
      <c r="S399" s="230"/>
      <c r="T399" s="231"/>
      <c r="AT399" s="232" t="s">
        <v>147</v>
      </c>
      <c r="AU399" s="232" t="s">
        <v>83</v>
      </c>
      <c r="AV399" s="14" t="s">
        <v>83</v>
      </c>
      <c r="AW399" s="14" t="s">
        <v>30</v>
      </c>
      <c r="AX399" s="14" t="s">
        <v>73</v>
      </c>
      <c r="AY399" s="232" t="s">
        <v>139</v>
      </c>
    </row>
    <row r="400" spans="1:65" s="15" customFormat="1" ht="11.25">
      <c r="B400" s="233"/>
      <c r="C400" s="234"/>
      <c r="D400" s="213" t="s">
        <v>147</v>
      </c>
      <c r="E400" s="235" t="s">
        <v>1</v>
      </c>
      <c r="F400" s="236" t="s">
        <v>151</v>
      </c>
      <c r="G400" s="234"/>
      <c r="H400" s="237">
        <v>6.0759999999999996</v>
      </c>
      <c r="I400" s="238"/>
      <c r="J400" s="234"/>
      <c r="K400" s="234"/>
      <c r="L400" s="239"/>
      <c r="M400" s="240"/>
      <c r="N400" s="241"/>
      <c r="O400" s="241"/>
      <c r="P400" s="241"/>
      <c r="Q400" s="241"/>
      <c r="R400" s="241"/>
      <c r="S400" s="241"/>
      <c r="T400" s="242"/>
      <c r="AT400" s="243" t="s">
        <v>147</v>
      </c>
      <c r="AU400" s="243" t="s">
        <v>83</v>
      </c>
      <c r="AV400" s="15" t="s">
        <v>146</v>
      </c>
      <c r="AW400" s="15" t="s">
        <v>30</v>
      </c>
      <c r="AX400" s="15" t="s">
        <v>81</v>
      </c>
      <c r="AY400" s="243" t="s">
        <v>139</v>
      </c>
    </row>
    <row r="401" spans="1:65" s="2" customFormat="1" ht="24.2" customHeight="1">
      <c r="A401" s="34"/>
      <c r="B401" s="35"/>
      <c r="C401" s="244" t="s">
        <v>375</v>
      </c>
      <c r="D401" s="244" t="s">
        <v>202</v>
      </c>
      <c r="E401" s="245" t="s">
        <v>580</v>
      </c>
      <c r="F401" s="246" t="s">
        <v>581</v>
      </c>
      <c r="G401" s="247" t="s">
        <v>145</v>
      </c>
      <c r="H401" s="248">
        <v>6.6840000000000002</v>
      </c>
      <c r="I401" s="249"/>
      <c r="J401" s="250">
        <f>ROUND(I401*H401,2)</f>
        <v>0</v>
      </c>
      <c r="K401" s="251"/>
      <c r="L401" s="252"/>
      <c r="M401" s="253" t="s">
        <v>1</v>
      </c>
      <c r="N401" s="254" t="s">
        <v>38</v>
      </c>
      <c r="O401" s="71"/>
      <c r="P401" s="207">
        <f>O401*H401</f>
        <v>0</v>
      </c>
      <c r="Q401" s="207">
        <v>0</v>
      </c>
      <c r="R401" s="207">
        <f>Q401*H401</f>
        <v>0</v>
      </c>
      <c r="S401" s="207">
        <v>0</v>
      </c>
      <c r="T401" s="208">
        <f>S401*H401</f>
        <v>0</v>
      </c>
      <c r="U401" s="34"/>
      <c r="V401" s="34"/>
      <c r="W401" s="34"/>
      <c r="X401" s="34"/>
      <c r="Y401" s="34"/>
      <c r="Z401" s="34"/>
      <c r="AA401" s="34"/>
      <c r="AB401" s="34"/>
      <c r="AC401" s="34"/>
      <c r="AD401" s="34"/>
      <c r="AE401" s="34"/>
      <c r="AR401" s="209" t="s">
        <v>218</v>
      </c>
      <c r="AT401" s="209" t="s">
        <v>202</v>
      </c>
      <c r="AU401" s="209" t="s">
        <v>83</v>
      </c>
      <c r="AY401" s="17" t="s">
        <v>139</v>
      </c>
      <c r="BE401" s="210">
        <f>IF(N401="základní",J401,0)</f>
        <v>0</v>
      </c>
      <c r="BF401" s="210">
        <f>IF(N401="snížená",J401,0)</f>
        <v>0</v>
      </c>
      <c r="BG401" s="210">
        <f>IF(N401="zákl. přenesená",J401,0)</f>
        <v>0</v>
      </c>
      <c r="BH401" s="210">
        <f>IF(N401="sníž. přenesená",J401,0)</f>
        <v>0</v>
      </c>
      <c r="BI401" s="210">
        <f>IF(N401="nulová",J401,0)</f>
        <v>0</v>
      </c>
      <c r="BJ401" s="17" t="s">
        <v>81</v>
      </c>
      <c r="BK401" s="210">
        <f>ROUND(I401*H401,2)</f>
        <v>0</v>
      </c>
      <c r="BL401" s="17" t="s">
        <v>178</v>
      </c>
      <c r="BM401" s="209" t="s">
        <v>582</v>
      </c>
    </row>
    <row r="402" spans="1:65" s="14" customFormat="1" ht="11.25">
      <c r="B402" s="222"/>
      <c r="C402" s="223"/>
      <c r="D402" s="213" t="s">
        <v>147</v>
      </c>
      <c r="E402" s="224" t="s">
        <v>1</v>
      </c>
      <c r="F402" s="225" t="s">
        <v>583</v>
      </c>
      <c r="G402" s="223"/>
      <c r="H402" s="226">
        <v>6.6840000000000002</v>
      </c>
      <c r="I402" s="227"/>
      <c r="J402" s="223"/>
      <c r="K402" s="223"/>
      <c r="L402" s="228"/>
      <c r="M402" s="229"/>
      <c r="N402" s="230"/>
      <c r="O402" s="230"/>
      <c r="P402" s="230"/>
      <c r="Q402" s="230"/>
      <c r="R402" s="230"/>
      <c r="S402" s="230"/>
      <c r="T402" s="231"/>
      <c r="AT402" s="232" t="s">
        <v>147</v>
      </c>
      <c r="AU402" s="232" t="s">
        <v>83</v>
      </c>
      <c r="AV402" s="14" t="s">
        <v>83</v>
      </c>
      <c r="AW402" s="14" t="s">
        <v>30</v>
      </c>
      <c r="AX402" s="14" t="s">
        <v>73</v>
      </c>
      <c r="AY402" s="232" t="s">
        <v>139</v>
      </c>
    </row>
    <row r="403" spans="1:65" s="15" customFormat="1" ht="11.25">
      <c r="B403" s="233"/>
      <c r="C403" s="234"/>
      <c r="D403" s="213" t="s">
        <v>147</v>
      </c>
      <c r="E403" s="235" t="s">
        <v>1</v>
      </c>
      <c r="F403" s="236" t="s">
        <v>151</v>
      </c>
      <c r="G403" s="234"/>
      <c r="H403" s="237">
        <v>6.6840000000000002</v>
      </c>
      <c r="I403" s="238"/>
      <c r="J403" s="234"/>
      <c r="K403" s="234"/>
      <c r="L403" s="239"/>
      <c r="M403" s="240"/>
      <c r="N403" s="241"/>
      <c r="O403" s="241"/>
      <c r="P403" s="241"/>
      <c r="Q403" s="241"/>
      <c r="R403" s="241"/>
      <c r="S403" s="241"/>
      <c r="T403" s="242"/>
      <c r="AT403" s="243" t="s">
        <v>147</v>
      </c>
      <c r="AU403" s="243" t="s">
        <v>83</v>
      </c>
      <c r="AV403" s="15" t="s">
        <v>146</v>
      </c>
      <c r="AW403" s="15" t="s">
        <v>30</v>
      </c>
      <c r="AX403" s="15" t="s">
        <v>81</v>
      </c>
      <c r="AY403" s="243" t="s">
        <v>139</v>
      </c>
    </row>
    <row r="404" spans="1:65" s="2" customFormat="1" ht="66.75" customHeight="1">
      <c r="A404" s="34"/>
      <c r="B404" s="35"/>
      <c r="C404" s="244" t="s">
        <v>584</v>
      </c>
      <c r="D404" s="244" t="s">
        <v>202</v>
      </c>
      <c r="E404" s="245" t="s">
        <v>585</v>
      </c>
      <c r="F404" s="246" t="s">
        <v>482</v>
      </c>
      <c r="G404" s="247" t="s">
        <v>145</v>
      </c>
      <c r="H404" s="248">
        <v>6.68</v>
      </c>
      <c r="I404" s="249"/>
      <c r="J404" s="250">
        <f>ROUND(I404*H404,2)</f>
        <v>0</v>
      </c>
      <c r="K404" s="251"/>
      <c r="L404" s="252"/>
      <c r="M404" s="253" t="s">
        <v>1</v>
      </c>
      <c r="N404" s="254" t="s">
        <v>38</v>
      </c>
      <c r="O404" s="71"/>
      <c r="P404" s="207">
        <f>O404*H404</f>
        <v>0</v>
      </c>
      <c r="Q404" s="207">
        <v>0</v>
      </c>
      <c r="R404" s="207">
        <f>Q404*H404</f>
        <v>0</v>
      </c>
      <c r="S404" s="207">
        <v>0</v>
      </c>
      <c r="T404" s="208">
        <f>S404*H404</f>
        <v>0</v>
      </c>
      <c r="U404" s="34"/>
      <c r="V404" s="34"/>
      <c r="W404" s="34"/>
      <c r="X404" s="34"/>
      <c r="Y404" s="34"/>
      <c r="Z404" s="34"/>
      <c r="AA404" s="34"/>
      <c r="AB404" s="34"/>
      <c r="AC404" s="34"/>
      <c r="AD404" s="34"/>
      <c r="AE404" s="34"/>
      <c r="AR404" s="209" t="s">
        <v>218</v>
      </c>
      <c r="AT404" s="209" t="s">
        <v>202</v>
      </c>
      <c r="AU404" s="209" t="s">
        <v>83</v>
      </c>
      <c r="AY404" s="17" t="s">
        <v>139</v>
      </c>
      <c r="BE404" s="210">
        <f>IF(N404="základní",J404,0)</f>
        <v>0</v>
      </c>
      <c r="BF404" s="210">
        <f>IF(N404="snížená",J404,0)</f>
        <v>0</v>
      </c>
      <c r="BG404" s="210">
        <f>IF(N404="zákl. přenesená",J404,0)</f>
        <v>0</v>
      </c>
      <c r="BH404" s="210">
        <f>IF(N404="sníž. přenesená",J404,0)</f>
        <v>0</v>
      </c>
      <c r="BI404" s="210">
        <f>IF(N404="nulová",J404,0)</f>
        <v>0</v>
      </c>
      <c r="BJ404" s="17" t="s">
        <v>81</v>
      </c>
      <c r="BK404" s="210">
        <f>ROUND(I404*H404,2)</f>
        <v>0</v>
      </c>
      <c r="BL404" s="17" t="s">
        <v>178</v>
      </c>
      <c r="BM404" s="209" t="s">
        <v>586</v>
      </c>
    </row>
    <row r="405" spans="1:65" s="14" customFormat="1" ht="11.25">
      <c r="B405" s="222"/>
      <c r="C405" s="223"/>
      <c r="D405" s="213" t="s">
        <v>147</v>
      </c>
      <c r="E405" s="224" t="s">
        <v>1</v>
      </c>
      <c r="F405" s="225" t="s">
        <v>587</v>
      </c>
      <c r="G405" s="223"/>
      <c r="H405" s="226">
        <v>6.68</v>
      </c>
      <c r="I405" s="227"/>
      <c r="J405" s="223"/>
      <c r="K405" s="223"/>
      <c r="L405" s="228"/>
      <c r="M405" s="229"/>
      <c r="N405" s="230"/>
      <c r="O405" s="230"/>
      <c r="P405" s="230"/>
      <c r="Q405" s="230"/>
      <c r="R405" s="230"/>
      <c r="S405" s="230"/>
      <c r="T405" s="231"/>
      <c r="AT405" s="232" t="s">
        <v>147</v>
      </c>
      <c r="AU405" s="232" t="s">
        <v>83</v>
      </c>
      <c r="AV405" s="14" t="s">
        <v>83</v>
      </c>
      <c r="AW405" s="14" t="s">
        <v>30</v>
      </c>
      <c r="AX405" s="14" t="s">
        <v>73</v>
      </c>
      <c r="AY405" s="232" t="s">
        <v>139</v>
      </c>
    </row>
    <row r="406" spans="1:65" s="15" customFormat="1" ht="11.25">
      <c r="B406" s="233"/>
      <c r="C406" s="234"/>
      <c r="D406" s="213" t="s">
        <v>147</v>
      </c>
      <c r="E406" s="235" t="s">
        <v>1</v>
      </c>
      <c r="F406" s="236" t="s">
        <v>151</v>
      </c>
      <c r="G406" s="234"/>
      <c r="H406" s="237">
        <v>6.68</v>
      </c>
      <c r="I406" s="238"/>
      <c r="J406" s="234"/>
      <c r="K406" s="234"/>
      <c r="L406" s="239"/>
      <c r="M406" s="240"/>
      <c r="N406" s="241"/>
      <c r="O406" s="241"/>
      <c r="P406" s="241"/>
      <c r="Q406" s="241"/>
      <c r="R406" s="241"/>
      <c r="S406" s="241"/>
      <c r="T406" s="242"/>
      <c r="AT406" s="243" t="s">
        <v>147</v>
      </c>
      <c r="AU406" s="243" t="s">
        <v>83</v>
      </c>
      <c r="AV406" s="15" t="s">
        <v>146</v>
      </c>
      <c r="AW406" s="15" t="s">
        <v>30</v>
      </c>
      <c r="AX406" s="15" t="s">
        <v>81</v>
      </c>
      <c r="AY406" s="243" t="s">
        <v>139</v>
      </c>
    </row>
    <row r="407" spans="1:65" s="2" customFormat="1" ht="24.2" customHeight="1">
      <c r="A407" s="34"/>
      <c r="B407" s="35"/>
      <c r="C407" s="197" t="s">
        <v>378</v>
      </c>
      <c r="D407" s="197" t="s">
        <v>142</v>
      </c>
      <c r="E407" s="198" t="s">
        <v>588</v>
      </c>
      <c r="F407" s="199" t="s">
        <v>589</v>
      </c>
      <c r="G407" s="200" t="s">
        <v>145</v>
      </c>
      <c r="H407" s="201">
        <v>6.0759999999999996</v>
      </c>
      <c r="I407" s="202"/>
      <c r="J407" s="203">
        <f>ROUND(I407*H407,2)</f>
        <v>0</v>
      </c>
      <c r="K407" s="204"/>
      <c r="L407" s="39"/>
      <c r="M407" s="205" t="s">
        <v>1</v>
      </c>
      <c r="N407" s="206" t="s">
        <v>38</v>
      </c>
      <c r="O407" s="71"/>
      <c r="P407" s="207">
        <f>O407*H407</f>
        <v>0</v>
      </c>
      <c r="Q407" s="207">
        <v>0</v>
      </c>
      <c r="R407" s="207">
        <f>Q407*H407</f>
        <v>0</v>
      </c>
      <c r="S407" s="207">
        <v>0</v>
      </c>
      <c r="T407" s="208">
        <f>S407*H407</f>
        <v>0</v>
      </c>
      <c r="U407" s="34"/>
      <c r="V407" s="34"/>
      <c r="W407" s="34"/>
      <c r="X407" s="34"/>
      <c r="Y407" s="34"/>
      <c r="Z407" s="34"/>
      <c r="AA407" s="34"/>
      <c r="AB407" s="34"/>
      <c r="AC407" s="34"/>
      <c r="AD407" s="34"/>
      <c r="AE407" s="34"/>
      <c r="AR407" s="209" t="s">
        <v>178</v>
      </c>
      <c r="AT407" s="209" t="s">
        <v>142</v>
      </c>
      <c r="AU407" s="209" t="s">
        <v>83</v>
      </c>
      <c r="AY407" s="17" t="s">
        <v>139</v>
      </c>
      <c r="BE407" s="210">
        <f>IF(N407="základní",J407,0)</f>
        <v>0</v>
      </c>
      <c r="BF407" s="210">
        <f>IF(N407="snížená",J407,0)</f>
        <v>0</v>
      </c>
      <c r="BG407" s="210">
        <f>IF(N407="zákl. přenesená",J407,0)</f>
        <v>0</v>
      </c>
      <c r="BH407" s="210">
        <f>IF(N407="sníž. přenesená",J407,0)</f>
        <v>0</v>
      </c>
      <c r="BI407" s="210">
        <f>IF(N407="nulová",J407,0)</f>
        <v>0</v>
      </c>
      <c r="BJ407" s="17" t="s">
        <v>81</v>
      </c>
      <c r="BK407" s="210">
        <f>ROUND(I407*H407,2)</f>
        <v>0</v>
      </c>
      <c r="BL407" s="17" t="s">
        <v>178</v>
      </c>
      <c r="BM407" s="209" t="s">
        <v>590</v>
      </c>
    </row>
    <row r="408" spans="1:65" s="14" customFormat="1" ht="11.25">
      <c r="B408" s="222"/>
      <c r="C408" s="223"/>
      <c r="D408" s="213" t="s">
        <v>147</v>
      </c>
      <c r="E408" s="224" t="s">
        <v>1</v>
      </c>
      <c r="F408" s="225" t="s">
        <v>571</v>
      </c>
      <c r="G408" s="223"/>
      <c r="H408" s="226">
        <v>3.0379999999999998</v>
      </c>
      <c r="I408" s="227"/>
      <c r="J408" s="223"/>
      <c r="K408" s="223"/>
      <c r="L408" s="228"/>
      <c r="M408" s="229"/>
      <c r="N408" s="230"/>
      <c r="O408" s="230"/>
      <c r="P408" s="230"/>
      <c r="Q408" s="230"/>
      <c r="R408" s="230"/>
      <c r="S408" s="230"/>
      <c r="T408" s="231"/>
      <c r="AT408" s="232" t="s">
        <v>147</v>
      </c>
      <c r="AU408" s="232" t="s">
        <v>83</v>
      </c>
      <c r="AV408" s="14" t="s">
        <v>83</v>
      </c>
      <c r="AW408" s="14" t="s">
        <v>30</v>
      </c>
      <c r="AX408" s="14" t="s">
        <v>73</v>
      </c>
      <c r="AY408" s="232" t="s">
        <v>139</v>
      </c>
    </row>
    <row r="409" spans="1:65" s="14" customFormat="1" ht="11.25">
      <c r="B409" s="222"/>
      <c r="C409" s="223"/>
      <c r="D409" s="213" t="s">
        <v>147</v>
      </c>
      <c r="E409" s="224" t="s">
        <v>1</v>
      </c>
      <c r="F409" s="225" t="s">
        <v>571</v>
      </c>
      <c r="G409" s="223"/>
      <c r="H409" s="226">
        <v>3.0379999999999998</v>
      </c>
      <c r="I409" s="227"/>
      <c r="J409" s="223"/>
      <c r="K409" s="223"/>
      <c r="L409" s="228"/>
      <c r="M409" s="229"/>
      <c r="N409" s="230"/>
      <c r="O409" s="230"/>
      <c r="P409" s="230"/>
      <c r="Q409" s="230"/>
      <c r="R409" s="230"/>
      <c r="S409" s="230"/>
      <c r="T409" s="231"/>
      <c r="AT409" s="232" t="s">
        <v>147</v>
      </c>
      <c r="AU409" s="232" t="s">
        <v>83</v>
      </c>
      <c r="AV409" s="14" t="s">
        <v>83</v>
      </c>
      <c r="AW409" s="14" t="s">
        <v>30</v>
      </c>
      <c r="AX409" s="14" t="s">
        <v>73</v>
      </c>
      <c r="AY409" s="232" t="s">
        <v>139</v>
      </c>
    </row>
    <row r="410" spans="1:65" s="15" customFormat="1" ht="11.25">
      <c r="B410" s="233"/>
      <c r="C410" s="234"/>
      <c r="D410" s="213" t="s">
        <v>147</v>
      </c>
      <c r="E410" s="235" t="s">
        <v>1</v>
      </c>
      <c r="F410" s="236" t="s">
        <v>151</v>
      </c>
      <c r="G410" s="234"/>
      <c r="H410" s="237">
        <v>6.0759999999999996</v>
      </c>
      <c r="I410" s="238"/>
      <c r="J410" s="234"/>
      <c r="K410" s="234"/>
      <c r="L410" s="239"/>
      <c r="M410" s="240"/>
      <c r="N410" s="241"/>
      <c r="O410" s="241"/>
      <c r="P410" s="241"/>
      <c r="Q410" s="241"/>
      <c r="R410" s="241"/>
      <c r="S410" s="241"/>
      <c r="T410" s="242"/>
      <c r="AT410" s="243" t="s">
        <v>147</v>
      </c>
      <c r="AU410" s="243" t="s">
        <v>83</v>
      </c>
      <c r="AV410" s="15" t="s">
        <v>146</v>
      </c>
      <c r="AW410" s="15" t="s">
        <v>30</v>
      </c>
      <c r="AX410" s="15" t="s">
        <v>81</v>
      </c>
      <c r="AY410" s="243" t="s">
        <v>139</v>
      </c>
    </row>
    <row r="411" spans="1:65" s="2" customFormat="1" ht="21.75" customHeight="1">
      <c r="A411" s="34"/>
      <c r="B411" s="35"/>
      <c r="C411" s="197" t="s">
        <v>591</v>
      </c>
      <c r="D411" s="197" t="s">
        <v>142</v>
      </c>
      <c r="E411" s="198" t="s">
        <v>592</v>
      </c>
      <c r="F411" s="199" t="s">
        <v>593</v>
      </c>
      <c r="G411" s="200" t="s">
        <v>154</v>
      </c>
      <c r="H411" s="201">
        <v>10.35</v>
      </c>
      <c r="I411" s="202"/>
      <c r="J411" s="203">
        <f>ROUND(I411*H411,2)</f>
        <v>0</v>
      </c>
      <c r="K411" s="204"/>
      <c r="L411" s="39"/>
      <c r="M411" s="205" t="s">
        <v>1</v>
      </c>
      <c r="N411" s="206" t="s">
        <v>38</v>
      </c>
      <c r="O411" s="71"/>
      <c r="P411" s="207">
        <f>O411*H411</f>
        <v>0</v>
      </c>
      <c r="Q411" s="207">
        <v>0</v>
      </c>
      <c r="R411" s="207">
        <f>Q411*H411</f>
        <v>0</v>
      </c>
      <c r="S411" s="207">
        <v>0</v>
      </c>
      <c r="T411" s="208">
        <f>S411*H411</f>
        <v>0</v>
      </c>
      <c r="U411" s="34"/>
      <c r="V411" s="34"/>
      <c r="W411" s="34"/>
      <c r="X411" s="34"/>
      <c r="Y411" s="34"/>
      <c r="Z411" s="34"/>
      <c r="AA411" s="34"/>
      <c r="AB411" s="34"/>
      <c r="AC411" s="34"/>
      <c r="AD411" s="34"/>
      <c r="AE411" s="34"/>
      <c r="AR411" s="209" t="s">
        <v>178</v>
      </c>
      <c r="AT411" s="209" t="s">
        <v>142</v>
      </c>
      <c r="AU411" s="209" t="s">
        <v>83</v>
      </c>
      <c r="AY411" s="17" t="s">
        <v>139</v>
      </c>
      <c r="BE411" s="210">
        <f>IF(N411="základní",J411,0)</f>
        <v>0</v>
      </c>
      <c r="BF411" s="210">
        <f>IF(N411="snížená",J411,0)</f>
        <v>0</v>
      </c>
      <c r="BG411" s="210">
        <f>IF(N411="zákl. přenesená",J411,0)</f>
        <v>0</v>
      </c>
      <c r="BH411" s="210">
        <f>IF(N411="sníž. přenesená",J411,0)</f>
        <v>0</v>
      </c>
      <c r="BI411" s="210">
        <f>IF(N411="nulová",J411,0)</f>
        <v>0</v>
      </c>
      <c r="BJ411" s="17" t="s">
        <v>81</v>
      </c>
      <c r="BK411" s="210">
        <f>ROUND(I411*H411,2)</f>
        <v>0</v>
      </c>
      <c r="BL411" s="17" t="s">
        <v>178</v>
      </c>
      <c r="BM411" s="209" t="s">
        <v>594</v>
      </c>
    </row>
    <row r="412" spans="1:65" s="14" customFormat="1" ht="11.25">
      <c r="B412" s="222"/>
      <c r="C412" s="223"/>
      <c r="D412" s="213" t="s">
        <v>147</v>
      </c>
      <c r="E412" s="224" t="s">
        <v>1</v>
      </c>
      <c r="F412" s="225" t="s">
        <v>595</v>
      </c>
      <c r="G412" s="223"/>
      <c r="H412" s="226">
        <v>10.35</v>
      </c>
      <c r="I412" s="227"/>
      <c r="J412" s="223"/>
      <c r="K412" s="223"/>
      <c r="L412" s="228"/>
      <c r="M412" s="229"/>
      <c r="N412" s="230"/>
      <c r="O412" s="230"/>
      <c r="P412" s="230"/>
      <c r="Q412" s="230"/>
      <c r="R412" s="230"/>
      <c r="S412" s="230"/>
      <c r="T412" s="231"/>
      <c r="AT412" s="232" t="s">
        <v>147</v>
      </c>
      <c r="AU412" s="232" t="s">
        <v>83</v>
      </c>
      <c r="AV412" s="14" t="s">
        <v>83</v>
      </c>
      <c r="AW412" s="14" t="s">
        <v>30</v>
      </c>
      <c r="AX412" s="14" t="s">
        <v>73</v>
      </c>
      <c r="AY412" s="232" t="s">
        <v>139</v>
      </c>
    </row>
    <row r="413" spans="1:65" s="15" customFormat="1" ht="11.25">
      <c r="B413" s="233"/>
      <c r="C413" s="234"/>
      <c r="D413" s="213" t="s">
        <v>147</v>
      </c>
      <c r="E413" s="235" t="s">
        <v>1</v>
      </c>
      <c r="F413" s="236" t="s">
        <v>151</v>
      </c>
      <c r="G413" s="234"/>
      <c r="H413" s="237">
        <v>10.35</v>
      </c>
      <c r="I413" s="238"/>
      <c r="J413" s="234"/>
      <c r="K413" s="234"/>
      <c r="L413" s="239"/>
      <c r="M413" s="240"/>
      <c r="N413" s="241"/>
      <c r="O413" s="241"/>
      <c r="P413" s="241"/>
      <c r="Q413" s="241"/>
      <c r="R413" s="241"/>
      <c r="S413" s="241"/>
      <c r="T413" s="242"/>
      <c r="AT413" s="243" t="s">
        <v>147</v>
      </c>
      <c r="AU413" s="243" t="s">
        <v>83</v>
      </c>
      <c r="AV413" s="15" t="s">
        <v>146</v>
      </c>
      <c r="AW413" s="15" t="s">
        <v>30</v>
      </c>
      <c r="AX413" s="15" t="s">
        <v>81</v>
      </c>
      <c r="AY413" s="243" t="s">
        <v>139</v>
      </c>
    </row>
    <row r="414" spans="1:65" s="2" customFormat="1" ht="16.5" customHeight="1">
      <c r="A414" s="34"/>
      <c r="B414" s="35"/>
      <c r="C414" s="197" t="s">
        <v>382</v>
      </c>
      <c r="D414" s="197" t="s">
        <v>142</v>
      </c>
      <c r="E414" s="198" t="s">
        <v>596</v>
      </c>
      <c r="F414" s="199" t="s">
        <v>597</v>
      </c>
      <c r="G414" s="200" t="s">
        <v>182</v>
      </c>
      <c r="H414" s="201">
        <v>4</v>
      </c>
      <c r="I414" s="202"/>
      <c r="J414" s="203">
        <f>ROUND(I414*H414,2)</f>
        <v>0</v>
      </c>
      <c r="K414" s="204"/>
      <c r="L414" s="39"/>
      <c r="M414" s="205" t="s">
        <v>1</v>
      </c>
      <c r="N414" s="206" t="s">
        <v>38</v>
      </c>
      <c r="O414" s="71"/>
      <c r="P414" s="207">
        <f>O414*H414</f>
        <v>0</v>
      </c>
      <c r="Q414" s="207">
        <v>0</v>
      </c>
      <c r="R414" s="207">
        <f>Q414*H414</f>
        <v>0</v>
      </c>
      <c r="S414" s="207">
        <v>0</v>
      </c>
      <c r="T414" s="208">
        <f>S414*H414</f>
        <v>0</v>
      </c>
      <c r="U414" s="34"/>
      <c r="V414" s="34"/>
      <c r="W414" s="34"/>
      <c r="X414" s="34"/>
      <c r="Y414" s="34"/>
      <c r="Z414" s="34"/>
      <c r="AA414" s="34"/>
      <c r="AB414" s="34"/>
      <c r="AC414" s="34"/>
      <c r="AD414" s="34"/>
      <c r="AE414" s="34"/>
      <c r="AR414" s="209" t="s">
        <v>178</v>
      </c>
      <c r="AT414" s="209" t="s">
        <v>142</v>
      </c>
      <c r="AU414" s="209" t="s">
        <v>83</v>
      </c>
      <c r="AY414" s="17" t="s">
        <v>139</v>
      </c>
      <c r="BE414" s="210">
        <f>IF(N414="základní",J414,0)</f>
        <v>0</v>
      </c>
      <c r="BF414" s="210">
        <f>IF(N414="snížená",J414,0)</f>
        <v>0</v>
      </c>
      <c r="BG414" s="210">
        <f>IF(N414="zákl. přenesená",J414,0)</f>
        <v>0</v>
      </c>
      <c r="BH414" s="210">
        <f>IF(N414="sníž. přenesená",J414,0)</f>
        <v>0</v>
      </c>
      <c r="BI414" s="210">
        <f>IF(N414="nulová",J414,0)</f>
        <v>0</v>
      </c>
      <c r="BJ414" s="17" t="s">
        <v>81</v>
      </c>
      <c r="BK414" s="210">
        <f>ROUND(I414*H414,2)</f>
        <v>0</v>
      </c>
      <c r="BL414" s="17" t="s">
        <v>178</v>
      </c>
      <c r="BM414" s="209" t="s">
        <v>598</v>
      </c>
    </row>
    <row r="415" spans="1:65" s="2" customFormat="1" ht="21.75" customHeight="1">
      <c r="A415" s="34"/>
      <c r="B415" s="35"/>
      <c r="C415" s="197" t="s">
        <v>599</v>
      </c>
      <c r="D415" s="197" t="s">
        <v>142</v>
      </c>
      <c r="E415" s="198" t="s">
        <v>600</v>
      </c>
      <c r="F415" s="199" t="s">
        <v>601</v>
      </c>
      <c r="G415" s="200" t="s">
        <v>182</v>
      </c>
      <c r="H415" s="201">
        <v>2</v>
      </c>
      <c r="I415" s="202"/>
      <c r="J415" s="203">
        <f>ROUND(I415*H415,2)</f>
        <v>0</v>
      </c>
      <c r="K415" s="204"/>
      <c r="L415" s="39"/>
      <c r="M415" s="205" t="s">
        <v>1</v>
      </c>
      <c r="N415" s="206" t="s">
        <v>38</v>
      </c>
      <c r="O415" s="71"/>
      <c r="P415" s="207">
        <f>O415*H415</f>
        <v>0</v>
      </c>
      <c r="Q415" s="207">
        <v>0</v>
      </c>
      <c r="R415" s="207">
        <f>Q415*H415</f>
        <v>0</v>
      </c>
      <c r="S415" s="207">
        <v>0</v>
      </c>
      <c r="T415" s="208">
        <f>S415*H415</f>
        <v>0</v>
      </c>
      <c r="U415" s="34"/>
      <c r="V415" s="34"/>
      <c r="W415" s="34"/>
      <c r="X415" s="34"/>
      <c r="Y415" s="34"/>
      <c r="Z415" s="34"/>
      <c r="AA415" s="34"/>
      <c r="AB415" s="34"/>
      <c r="AC415" s="34"/>
      <c r="AD415" s="34"/>
      <c r="AE415" s="34"/>
      <c r="AR415" s="209" t="s">
        <v>178</v>
      </c>
      <c r="AT415" s="209" t="s">
        <v>142</v>
      </c>
      <c r="AU415" s="209" t="s">
        <v>83</v>
      </c>
      <c r="AY415" s="17" t="s">
        <v>139</v>
      </c>
      <c r="BE415" s="210">
        <f>IF(N415="základní",J415,0)</f>
        <v>0</v>
      </c>
      <c r="BF415" s="210">
        <f>IF(N415="snížená",J415,0)</f>
        <v>0</v>
      </c>
      <c r="BG415" s="210">
        <f>IF(N415="zákl. přenesená",J415,0)</f>
        <v>0</v>
      </c>
      <c r="BH415" s="210">
        <f>IF(N415="sníž. přenesená",J415,0)</f>
        <v>0</v>
      </c>
      <c r="BI415" s="210">
        <f>IF(N415="nulová",J415,0)</f>
        <v>0</v>
      </c>
      <c r="BJ415" s="17" t="s">
        <v>81</v>
      </c>
      <c r="BK415" s="210">
        <f>ROUND(I415*H415,2)</f>
        <v>0</v>
      </c>
      <c r="BL415" s="17" t="s">
        <v>178</v>
      </c>
      <c r="BM415" s="209" t="s">
        <v>602</v>
      </c>
    </row>
    <row r="416" spans="1:65" s="2" customFormat="1" ht="16.5" customHeight="1">
      <c r="A416" s="34"/>
      <c r="B416" s="35"/>
      <c r="C416" s="197" t="s">
        <v>385</v>
      </c>
      <c r="D416" s="197" t="s">
        <v>142</v>
      </c>
      <c r="E416" s="198" t="s">
        <v>603</v>
      </c>
      <c r="F416" s="199" t="s">
        <v>604</v>
      </c>
      <c r="G416" s="200" t="s">
        <v>182</v>
      </c>
      <c r="H416" s="201">
        <v>20</v>
      </c>
      <c r="I416" s="202"/>
      <c r="J416" s="203">
        <f>ROUND(I416*H416,2)</f>
        <v>0</v>
      </c>
      <c r="K416" s="204"/>
      <c r="L416" s="39"/>
      <c r="M416" s="205" t="s">
        <v>1</v>
      </c>
      <c r="N416" s="206" t="s">
        <v>38</v>
      </c>
      <c r="O416" s="71"/>
      <c r="P416" s="207">
        <f>O416*H416</f>
        <v>0</v>
      </c>
      <c r="Q416" s="207">
        <v>0</v>
      </c>
      <c r="R416" s="207">
        <f>Q416*H416</f>
        <v>0</v>
      </c>
      <c r="S416" s="207">
        <v>0</v>
      </c>
      <c r="T416" s="208">
        <f>S416*H416</f>
        <v>0</v>
      </c>
      <c r="U416" s="34"/>
      <c r="V416" s="34"/>
      <c r="W416" s="34"/>
      <c r="X416" s="34"/>
      <c r="Y416" s="34"/>
      <c r="Z416" s="34"/>
      <c r="AA416" s="34"/>
      <c r="AB416" s="34"/>
      <c r="AC416" s="34"/>
      <c r="AD416" s="34"/>
      <c r="AE416" s="34"/>
      <c r="AR416" s="209" t="s">
        <v>178</v>
      </c>
      <c r="AT416" s="209" t="s">
        <v>142</v>
      </c>
      <c r="AU416" s="209" t="s">
        <v>83</v>
      </c>
      <c r="AY416" s="17" t="s">
        <v>139</v>
      </c>
      <c r="BE416" s="210">
        <f>IF(N416="základní",J416,0)</f>
        <v>0</v>
      </c>
      <c r="BF416" s="210">
        <f>IF(N416="snížená",J416,0)</f>
        <v>0</v>
      </c>
      <c r="BG416" s="210">
        <f>IF(N416="zákl. přenesená",J416,0)</f>
        <v>0</v>
      </c>
      <c r="BH416" s="210">
        <f>IF(N416="sníž. přenesená",J416,0)</f>
        <v>0</v>
      </c>
      <c r="BI416" s="210">
        <f>IF(N416="nulová",J416,0)</f>
        <v>0</v>
      </c>
      <c r="BJ416" s="17" t="s">
        <v>81</v>
      </c>
      <c r="BK416" s="210">
        <f>ROUND(I416*H416,2)</f>
        <v>0</v>
      </c>
      <c r="BL416" s="17" t="s">
        <v>178</v>
      </c>
      <c r="BM416" s="209" t="s">
        <v>605</v>
      </c>
    </row>
    <row r="417" spans="1:65" s="2" customFormat="1" ht="24.2" customHeight="1">
      <c r="A417" s="34"/>
      <c r="B417" s="35"/>
      <c r="C417" s="197" t="s">
        <v>606</v>
      </c>
      <c r="D417" s="197" t="s">
        <v>142</v>
      </c>
      <c r="E417" s="198" t="s">
        <v>607</v>
      </c>
      <c r="F417" s="199" t="s">
        <v>608</v>
      </c>
      <c r="G417" s="200" t="s">
        <v>268</v>
      </c>
      <c r="H417" s="201">
        <v>0.10299999999999999</v>
      </c>
      <c r="I417" s="202"/>
      <c r="J417" s="203">
        <f>ROUND(I417*H417,2)</f>
        <v>0</v>
      </c>
      <c r="K417" s="204"/>
      <c r="L417" s="39"/>
      <c r="M417" s="205" t="s">
        <v>1</v>
      </c>
      <c r="N417" s="206" t="s">
        <v>38</v>
      </c>
      <c r="O417" s="71"/>
      <c r="P417" s="207">
        <f>O417*H417</f>
        <v>0</v>
      </c>
      <c r="Q417" s="207">
        <v>0</v>
      </c>
      <c r="R417" s="207">
        <f>Q417*H417</f>
        <v>0</v>
      </c>
      <c r="S417" s="207">
        <v>0</v>
      </c>
      <c r="T417" s="208">
        <f>S417*H417</f>
        <v>0</v>
      </c>
      <c r="U417" s="34"/>
      <c r="V417" s="34"/>
      <c r="W417" s="34"/>
      <c r="X417" s="34"/>
      <c r="Y417" s="34"/>
      <c r="Z417" s="34"/>
      <c r="AA417" s="34"/>
      <c r="AB417" s="34"/>
      <c r="AC417" s="34"/>
      <c r="AD417" s="34"/>
      <c r="AE417" s="34"/>
      <c r="AR417" s="209" t="s">
        <v>178</v>
      </c>
      <c r="AT417" s="209" t="s">
        <v>142</v>
      </c>
      <c r="AU417" s="209" t="s">
        <v>83</v>
      </c>
      <c r="AY417" s="17" t="s">
        <v>139</v>
      </c>
      <c r="BE417" s="210">
        <f>IF(N417="základní",J417,0)</f>
        <v>0</v>
      </c>
      <c r="BF417" s="210">
        <f>IF(N417="snížená",J417,0)</f>
        <v>0</v>
      </c>
      <c r="BG417" s="210">
        <f>IF(N417="zákl. přenesená",J417,0)</f>
        <v>0</v>
      </c>
      <c r="BH417" s="210">
        <f>IF(N417="sníž. přenesená",J417,0)</f>
        <v>0</v>
      </c>
      <c r="BI417" s="210">
        <f>IF(N417="nulová",J417,0)</f>
        <v>0</v>
      </c>
      <c r="BJ417" s="17" t="s">
        <v>81</v>
      </c>
      <c r="BK417" s="210">
        <f>ROUND(I417*H417,2)</f>
        <v>0</v>
      </c>
      <c r="BL417" s="17" t="s">
        <v>178</v>
      </c>
      <c r="BM417" s="209" t="s">
        <v>609</v>
      </c>
    </row>
    <row r="418" spans="1:65" s="2" customFormat="1" ht="24.2" customHeight="1">
      <c r="A418" s="34"/>
      <c r="B418" s="35"/>
      <c r="C418" s="197" t="s">
        <v>389</v>
      </c>
      <c r="D418" s="197" t="s">
        <v>142</v>
      </c>
      <c r="E418" s="198" t="s">
        <v>610</v>
      </c>
      <c r="F418" s="199" t="s">
        <v>611</v>
      </c>
      <c r="G418" s="200" t="s">
        <v>268</v>
      </c>
      <c r="H418" s="201">
        <v>0.10299999999999999</v>
      </c>
      <c r="I418" s="202"/>
      <c r="J418" s="203">
        <f>ROUND(I418*H418,2)</f>
        <v>0</v>
      </c>
      <c r="K418" s="204"/>
      <c r="L418" s="39"/>
      <c r="M418" s="205" t="s">
        <v>1</v>
      </c>
      <c r="N418" s="206" t="s">
        <v>38</v>
      </c>
      <c r="O418" s="71"/>
      <c r="P418" s="207">
        <f>O418*H418</f>
        <v>0</v>
      </c>
      <c r="Q418" s="207">
        <v>0</v>
      </c>
      <c r="R418" s="207">
        <f>Q418*H418</f>
        <v>0</v>
      </c>
      <c r="S418" s="207">
        <v>0</v>
      </c>
      <c r="T418" s="208">
        <f>S418*H418</f>
        <v>0</v>
      </c>
      <c r="U418" s="34"/>
      <c r="V418" s="34"/>
      <c r="W418" s="34"/>
      <c r="X418" s="34"/>
      <c r="Y418" s="34"/>
      <c r="Z418" s="34"/>
      <c r="AA418" s="34"/>
      <c r="AB418" s="34"/>
      <c r="AC418" s="34"/>
      <c r="AD418" s="34"/>
      <c r="AE418" s="34"/>
      <c r="AR418" s="209" t="s">
        <v>178</v>
      </c>
      <c r="AT418" s="209" t="s">
        <v>142</v>
      </c>
      <c r="AU418" s="209" t="s">
        <v>83</v>
      </c>
      <c r="AY418" s="17" t="s">
        <v>139</v>
      </c>
      <c r="BE418" s="210">
        <f>IF(N418="základní",J418,0)</f>
        <v>0</v>
      </c>
      <c r="BF418" s="210">
        <f>IF(N418="snížená",J418,0)</f>
        <v>0</v>
      </c>
      <c r="BG418" s="210">
        <f>IF(N418="zákl. přenesená",J418,0)</f>
        <v>0</v>
      </c>
      <c r="BH418" s="210">
        <f>IF(N418="sníž. přenesená",J418,0)</f>
        <v>0</v>
      </c>
      <c r="BI418" s="210">
        <f>IF(N418="nulová",J418,0)</f>
        <v>0</v>
      </c>
      <c r="BJ418" s="17" t="s">
        <v>81</v>
      </c>
      <c r="BK418" s="210">
        <f>ROUND(I418*H418,2)</f>
        <v>0</v>
      </c>
      <c r="BL418" s="17" t="s">
        <v>178</v>
      </c>
      <c r="BM418" s="209" t="s">
        <v>612</v>
      </c>
    </row>
    <row r="419" spans="1:65" s="12" customFormat="1" ht="22.9" customHeight="1">
      <c r="B419" s="181"/>
      <c r="C419" s="182"/>
      <c r="D419" s="183" t="s">
        <v>72</v>
      </c>
      <c r="E419" s="195" t="s">
        <v>613</v>
      </c>
      <c r="F419" s="195" t="s">
        <v>614</v>
      </c>
      <c r="G419" s="182"/>
      <c r="H419" s="182"/>
      <c r="I419" s="185"/>
      <c r="J419" s="196">
        <f>BK419</f>
        <v>0</v>
      </c>
      <c r="K419" s="182"/>
      <c r="L419" s="187"/>
      <c r="M419" s="188"/>
      <c r="N419" s="189"/>
      <c r="O419" s="189"/>
      <c r="P419" s="190">
        <f>SUM(P420:P451)</f>
        <v>0</v>
      </c>
      <c r="Q419" s="189"/>
      <c r="R419" s="190">
        <f>SUM(R420:R451)</f>
        <v>0</v>
      </c>
      <c r="S419" s="189"/>
      <c r="T419" s="191">
        <f>SUM(T420:T451)</f>
        <v>0</v>
      </c>
      <c r="AR419" s="192" t="s">
        <v>83</v>
      </c>
      <c r="AT419" s="193" t="s">
        <v>72</v>
      </c>
      <c r="AU419" s="193" t="s">
        <v>81</v>
      </c>
      <c r="AY419" s="192" t="s">
        <v>139</v>
      </c>
      <c r="BK419" s="194">
        <f>SUM(BK420:BK451)</f>
        <v>0</v>
      </c>
    </row>
    <row r="420" spans="1:65" s="2" customFormat="1" ht="24.2" customHeight="1">
      <c r="A420" s="34"/>
      <c r="B420" s="35"/>
      <c r="C420" s="197" t="s">
        <v>615</v>
      </c>
      <c r="D420" s="197" t="s">
        <v>142</v>
      </c>
      <c r="E420" s="198" t="s">
        <v>616</v>
      </c>
      <c r="F420" s="199" t="s">
        <v>617</v>
      </c>
      <c r="G420" s="200" t="s">
        <v>154</v>
      </c>
      <c r="H420" s="201">
        <v>131.72</v>
      </c>
      <c r="I420" s="202"/>
      <c r="J420" s="203">
        <f>ROUND(I420*H420,2)</f>
        <v>0</v>
      </c>
      <c r="K420" s="204"/>
      <c r="L420" s="39"/>
      <c r="M420" s="205" t="s">
        <v>1</v>
      </c>
      <c r="N420" s="206" t="s">
        <v>38</v>
      </c>
      <c r="O420" s="71"/>
      <c r="P420" s="207">
        <f>O420*H420</f>
        <v>0</v>
      </c>
      <c r="Q420" s="207">
        <v>0</v>
      </c>
      <c r="R420" s="207">
        <f>Q420*H420</f>
        <v>0</v>
      </c>
      <c r="S420" s="207">
        <v>0</v>
      </c>
      <c r="T420" s="208">
        <f>S420*H420</f>
        <v>0</v>
      </c>
      <c r="U420" s="34"/>
      <c r="V420" s="34"/>
      <c r="W420" s="34"/>
      <c r="X420" s="34"/>
      <c r="Y420" s="34"/>
      <c r="Z420" s="34"/>
      <c r="AA420" s="34"/>
      <c r="AB420" s="34"/>
      <c r="AC420" s="34"/>
      <c r="AD420" s="34"/>
      <c r="AE420" s="34"/>
      <c r="AR420" s="209" t="s">
        <v>178</v>
      </c>
      <c r="AT420" s="209" t="s">
        <v>142</v>
      </c>
      <c r="AU420" s="209" t="s">
        <v>83</v>
      </c>
      <c r="AY420" s="17" t="s">
        <v>139</v>
      </c>
      <c r="BE420" s="210">
        <f>IF(N420="základní",J420,0)</f>
        <v>0</v>
      </c>
      <c r="BF420" s="210">
        <f>IF(N420="snížená",J420,0)</f>
        <v>0</v>
      </c>
      <c r="BG420" s="210">
        <f>IF(N420="zákl. přenesená",J420,0)</f>
        <v>0</v>
      </c>
      <c r="BH420" s="210">
        <f>IF(N420="sníž. přenesená",J420,0)</f>
        <v>0</v>
      </c>
      <c r="BI420" s="210">
        <f>IF(N420="nulová",J420,0)</f>
        <v>0</v>
      </c>
      <c r="BJ420" s="17" t="s">
        <v>81</v>
      </c>
      <c r="BK420" s="210">
        <f>ROUND(I420*H420,2)</f>
        <v>0</v>
      </c>
      <c r="BL420" s="17" t="s">
        <v>178</v>
      </c>
      <c r="BM420" s="209" t="s">
        <v>618</v>
      </c>
    </row>
    <row r="421" spans="1:65" s="14" customFormat="1" ht="11.25">
      <c r="B421" s="222"/>
      <c r="C421" s="223"/>
      <c r="D421" s="213" t="s">
        <v>147</v>
      </c>
      <c r="E421" s="224" t="s">
        <v>1</v>
      </c>
      <c r="F421" s="225" t="s">
        <v>619</v>
      </c>
      <c r="G421" s="223"/>
      <c r="H421" s="226">
        <v>42.92</v>
      </c>
      <c r="I421" s="227"/>
      <c r="J421" s="223"/>
      <c r="K421" s="223"/>
      <c r="L421" s="228"/>
      <c r="M421" s="229"/>
      <c r="N421" s="230"/>
      <c r="O421" s="230"/>
      <c r="P421" s="230"/>
      <c r="Q421" s="230"/>
      <c r="R421" s="230"/>
      <c r="S421" s="230"/>
      <c r="T421" s="231"/>
      <c r="AT421" s="232" t="s">
        <v>147</v>
      </c>
      <c r="AU421" s="232" t="s">
        <v>83</v>
      </c>
      <c r="AV421" s="14" t="s">
        <v>83</v>
      </c>
      <c r="AW421" s="14" t="s">
        <v>30</v>
      </c>
      <c r="AX421" s="14" t="s">
        <v>73</v>
      </c>
      <c r="AY421" s="232" t="s">
        <v>139</v>
      </c>
    </row>
    <row r="422" spans="1:65" s="14" customFormat="1" ht="11.25">
      <c r="B422" s="222"/>
      <c r="C422" s="223"/>
      <c r="D422" s="213" t="s">
        <v>147</v>
      </c>
      <c r="E422" s="224" t="s">
        <v>1</v>
      </c>
      <c r="F422" s="225" t="s">
        <v>620</v>
      </c>
      <c r="G422" s="223"/>
      <c r="H422" s="226">
        <v>88.8</v>
      </c>
      <c r="I422" s="227"/>
      <c r="J422" s="223"/>
      <c r="K422" s="223"/>
      <c r="L422" s="228"/>
      <c r="M422" s="229"/>
      <c r="N422" s="230"/>
      <c r="O422" s="230"/>
      <c r="P422" s="230"/>
      <c r="Q422" s="230"/>
      <c r="R422" s="230"/>
      <c r="S422" s="230"/>
      <c r="T422" s="231"/>
      <c r="AT422" s="232" t="s">
        <v>147</v>
      </c>
      <c r="AU422" s="232" t="s">
        <v>83</v>
      </c>
      <c r="AV422" s="14" t="s">
        <v>83</v>
      </c>
      <c r="AW422" s="14" t="s">
        <v>30</v>
      </c>
      <c r="AX422" s="14" t="s">
        <v>73</v>
      </c>
      <c r="AY422" s="232" t="s">
        <v>139</v>
      </c>
    </row>
    <row r="423" spans="1:65" s="15" customFormat="1" ht="11.25">
      <c r="B423" s="233"/>
      <c r="C423" s="234"/>
      <c r="D423" s="213" t="s">
        <v>147</v>
      </c>
      <c r="E423" s="235" t="s">
        <v>1</v>
      </c>
      <c r="F423" s="236" t="s">
        <v>151</v>
      </c>
      <c r="G423" s="234"/>
      <c r="H423" s="237">
        <v>131.72</v>
      </c>
      <c r="I423" s="238"/>
      <c r="J423" s="234"/>
      <c r="K423" s="234"/>
      <c r="L423" s="239"/>
      <c r="M423" s="240"/>
      <c r="N423" s="241"/>
      <c r="O423" s="241"/>
      <c r="P423" s="241"/>
      <c r="Q423" s="241"/>
      <c r="R423" s="241"/>
      <c r="S423" s="241"/>
      <c r="T423" s="242"/>
      <c r="AT423" s="243" t="s">
        <v>147</v>
      </c>
      <c r="AU423" s="243" t="s">
        <v>83</v>
      </c>
      <c r="AV423" s="15" t="s">
        <v>146</v>
      </c>
      <c r="AW423" s="15" t="s">
        <v>30</v>
      </c>
      <c r="AX423" s="15" t="s">
        <v>81</v>
      </c>
      <c r="AY423" s="243" t="s">
        <v>139</v>
      </c>
    </row>
    <row r="424" spans="1:65" s="2" customFormat="1" ht="16.5" customHeight="1">
      <c r="A424" s="34"/>
      <c r="B424" s="35"/>
      <c r="C424" s="244" t="s">
        <v>392</v>
      </c>
      <c r="D424" s="244" t="s">
        <v>202</v>
      </c>
      <c r="E424" s="245" t="s">
        <v>621</v>
      </c>
      <c r="F424" s="246" t="s">
        <v>622</v>
      </c>
      <c r="G424" s="247" t="s">
        <v>145</v>
      </c>
      <c r="H424" s="248">
        <v>138.30600000000001</v>
      </c>
      <c r="I424" s="249"/>
      <c r="J424" s="250">
        <f>ROUND(I424*H424,2)</f>
        <v>0</v>
      </c>
      <c r="K424" s="251"/>
      <c r="L424" s="252"/>
      <c r="M424" s="253" t="s">
        <v>1</v>
      </c>
      <c r="N424" s="254" t="s">
        <v>38</v>
      </c>
      <c r="O424" s="71"/>
      <c r="P424" s="207">
        <f>O424*H424</f>
        <v>0</v>
      </c>
      <c r="Q424" s="207">
        <v>0</v>
      </c>
      <c r="R424" s="207">
        <f>Q424*H424</f>
        <v>0</v>
      </c>
      <c r="S424" s="207">
        <v>0</v>
      </c>
      <c r="T424" s="208">
        <f>S424*H424</f>
        <v>0</v>
      </c>
      <c r="U424" s="34"/>
      <c r="V424" s="34"/>
      <c r="W424" s="34"/>
      <c r="X424" s="34"/>
      <c r="Y424" s="34"/>
      <c r="Z424" s="34"/>
      <c r="AA424" s="34"/>
      <c r="AB424" s="34"/>
      <c r="AC424" s="34"/>
      <c r="AD424" s="34"/>
      <c r="AE424" s="34"/>
      <c r="AR424" s="209" t="s">
        <v>218</v>
      </c>
      <c r="AT424" s="209" t="s">
        <v>202</v>
      </c>
      <c r="AU424" s="209" t="s">
        <v>83</v>
      </c>
      <c r="AY424" s="17" t="s">
        <v>139</v>
      </c>
      <c r="BE424" s="210">
        <f>IF(N424="základní",J424,0)</f>
        <v>0</v>
      </c>
      <c r="BF424" s="210">
        <f>IF(N424="snížená",J424,0)</f>
        <v>0</v>
      </c>
      <c r="BG424" s="210">
        <f>IF(N424="zákl. přenesená",J424,0)</f>
        <v>0</v>
      </c>
      <c r="BH424" s="210">
        <f>IF(N424="sníž. přenesená",J424,0)</f>
        <v>0</v>
      </c>
      <c r="BI424" s="210">
        <f>IF(N424="nulová",J424,0)</f>
        <v>0</v>
      </c>
      <c r="BJ424" s="17" t="s">
        <v>81</v>
      </c>
      <c r="BK424" s="210">
        <f>ROUND(I424*H424,2)</f>
        <v>0</v>
      </c>
      <c r="BL424" s="17" t="s">
        <v>178</v>
      </c>
      <c r="BM424" s="209" t="s">
        <v>623</v>
      </c>
    </row>
    <row r="425" spans="1:65" s="14" customFormat="1" ht="11.25">
      <c r="B425" s="222"/>
      <c r="C425" s="223"/>
      <c r="D425" s="213" t="s">
        <v>147</v>
      </c>
      <c r="E425" s="224" t="s">
        <v>1</v>
      </c>
      <c r="F425" s="225" t="s">
        <v>624</v>
      </c>
      <c r="G425" s="223"/>
      <c r="H425" s="226">
        <v>138.30600000000001</v>
      </c>
      <c r="I425" s="227"/>
      <c r="J425" s="223"/>
      <c r="K425" s="223"/>
      <c r="L425" s="228"/>
      <c r="M425" s="229"/>
      <c r="N425" s="230"/>
      <c r="O425" s="230"/>
      <c r="P425" s="230"/>
      <c r="Q425" s="230"/>
      <c r="R425" s="230"/>
      <c r="S425" s="230"/>
      <c r="T425" s="231"/>
      <c r="AT425" s="232" t="s">
        <v>147</v>
      </c>
      <c r="AU425" s="232" t="s">
        <v>83</v>
      </c>
      <c r="AV425" s="14" t="s">
        <v>83</v>
      </c>
      <c r="AW425" s="14" t="s">
        <v>30</v>
      </c>
      <c r="AX425" s="14" t="s">
        <v>73</v>
      </c>
      <c r="AY425" s="232" t="s">
        <v>139</v>
      </c>
    </row>
    <row r="426" spans="1:65" s="15" customFormat="1" ht="11.25">
      <c r="B426" s="233"/>
      <c r="C426" s="234"/>
      <c r="D426" s="213" t="s">
        <v>147</v>
      </c>
      <c r="E426" s="235" t="s">
        <v>1</v>
      </c>
      <c r="F426" s="236" t="s">
        <v>151</v>
      </c>
      <c r="G426" s="234"/>
      <c r="H426" s="237">
        <v>138.30600000000001</v>
      </c>
      <c r="I426" s="238"/>
      <c r="J426" s="234"/>
      <c r="K426" s="234"/>
      <c r="L426" s="239"/>
      <c r="M426" s="240"/>
      <c r="N426" s="241"/>
      <c r="O426" s="241"/>
      <c r="P426" s="241"/>
      <c r="Q426" s="241"/>
      <c r="R426" s="241"/>
      <c r="S426" s="241"/>
      <c r="T426" s="242"/>
      <c r="AT426" s="243" t="s">
        <v>147</v>
      </c>
      <c r="AU426" s="243" t="s">
        <v>83</v>
      </c>
      <c r="AV426" s="15" t="s">
        <v>146</v>
      </c>
      <c r="AW426" s="15" t="s">
        <v>30</v>
      </c>
      <c r="AX426" s="15" t="s">
        <v>81</v>
      </c>
      <c r="AY426" s="243" t="s">
        <v>139</v>
      </c>
    </row>
    <row r="427" spans="1:65" s="2" customFormat="1" ht="24.2" customHeight="1">
      <c r="A427" s="34"/>
      <c r="B427" s="35"/>
      <c r="C427" s="197" t="s">
        <v>625</v>
      </c>
      <c r="D427" s="197" t="s">
        <v>142</v>
      </c>
      <c r="E427" s="198" t="s">
        <v>626</v>
      </c>
      <c r="F427" s="199" t="s">
        <v>627</v>
      </c>
      <c r="G427" s="200" t="s">
        <v>145</v>
      </c>
      <c r="H427" s="201">
        <v>6.6</v>
      </c>
      <c r="I427" s="202"/>
      <c r="J427" s="203">
        <f>ROUND(I427*H427,2)</f>
        <v>0</v>
      </c>
      <c r="K427" s="204"/>
      <c r="L427" s="39"/>
      <c r="M427" s="205" t="s">
        <v>1</v>
      </c>
      <c r="N427" s="206" t="s">
        <v>38</v>
      </c>
      <c r="O427" s="71"/>
      <c r="P427" s="207">
        <f>O427*H427</f>
        <v>0</v>
      </c>
      <c r="Q427" s="207">
        <v>0</v>
      </c>
      <c r="R427" s="207">
        <f>Q427*H427</f>
        <v>0</v>
      </c>
      <c r="S427" s="207">
        <v>0</v>
      </c>
      <c r="T427" s="208">
        <f>S427*H427</f>
        <v>0</v>
      </c>
      <c r="U427" s="34"/>
      <c r="V427" s="34"/>
      <c r="W427" s="34"/>
      <c r="X427" s="34"/>
      <c r="Y427" s="34"/>
      <c r="Z427" s="34"/>
      <c r="AA427" s="34"/>
      <c r="AB427" s="34"/>
      <c r="AC427" s="34"/>
      <c r="AD427" s="34"/>
      <c r="AE427" s="34"/>
      <c r="AR427" s="209" t="s">
        <v>178</v>
      </c>
      <c r="AT427" s="209" t="s">
        <v>142</v>
      </c>
      <c r="AU427" s="209" t="s">
        <v>83</v>
      </c>
      <c r="AY427" s="17" t="s">
        <v>139</v>
      </c>
      <c r="BE427" s="210">
        <f>IF(N427="základní",J427,0)</f>
        <v>0</v>
      </c>
      <c r="BF427" s="210">
        <f>IF(N427="snížená",J427,0)</f>
        <v>0</v>
      </c>
      <c r="BG427" s="210">
        <f>IF(N427="zákl. přenesená",J427,0)</f>
        <v>0</v>
      </c>
      <c r="BH427" s="210">
        <f>IF(N427="sníž. přenesená",J427,0)</f>
        <v>0</v>
      </c>
      <c r="BI427" s="210">
        <f>IF(N427="nulová",J427,0)</f>
        <v>0</v>
      </c>
      <c r="BJ427" s="17" t="s">
        <v>81</v>
      </c>
      <c r="BK427" s="210">
        <f>ROUND(I427*H427,2)</f>
        <v>0</v>
      </c>
      <c r="BL427" s="17" t="s">
        <v>178</v>
      </c>
      <c r="BM427" s="209" t="s">
        <v>628</v>
      </c>
    </row>
    <row r="428" spans="1:65" s="14" customFormat="1" ht="11.25">
      <c r="B428" s="222"/>
      <c r="C428" s="223"/>
      <c r="D428" s="213" t="s">
        <v>147</v>
      </c>
      <c r="E428" s="224" t="s">
        <v>1</v>
      </c>
      <c r="F428" s="225" t="s">
        <v>629</v>
      </c>
      <c r="G428" s="223"/>
      <c r="H428" s="226">
        <v>6.6</v>
      </c>
      <c r="I428" s="227"/>
      <c r="J428" s="223"/>
      <c r="K428" s="223"/>
      <c r="L428" s="228"/>
      <c r="M428" s="229"/>
      <c r="N428" s="230"/>
      <c r="O428" s="230"/>
      <c r="P428" s="230"/>
      <c r="Q428" s="230"/>
      <c r="R428" s="230"/>
      <c r="S428" s="230"/>
      <c r="T428" s="231"/>
      <c r="AT428" s="232" t="s">
        <v>147</v>
      </c>
      <c r="AU428" s="232" t="s">
        <v>83</v>
      </c>
      <c r="AV428" s="14" t="s">
        <v>83</v>
      </c>
      <c r="AW428" s="14" t="s">
        <v>30</v>
      </c>
      <c r="AX428" s="14" t="s">
        <v>73</v>
      </c>
      <c r="AY428" s="232" t="s">
        <v>139</v>
      </c>
    </row>
    <row r="429" spans="1:65" s="15" customFormat="1" ht="11.25">
      <c r="B429" s="233"/>
      <c r="C429" s="234"/>
      <c r="D429" s="213" t="s">
        <v>147</v>
      </c>
      <c r="E429" s="235" t="s">
        <v>1</v>
      </c>
      <c r="F429" s="236" t="s">
        <v>151</v>
      </c>
      <c r="G429" s="234"/>
      <c r="H429" s="237">
        <v>6.6</v>
      </c>
      <c r="I429" s="238"/>
      <c r="J429" s="234"/>
      <c r="K429" s="234"/>
      <c r="L429" s="239"/>
      <c r="M429" s="240"/>
      <c r="N429" s="241"/>
      <c r="O429" s="241"/>
      <c r="P429" s="241"/>
      <c r="Q429" s="241"/>
      <c r="R429" s="241"/>
      <c r="S429" s="241"/>
      <c r="T429" s="242"/>
      <c r="AT429" s="243" t="s">
        <v>147</v>
      </c>
      <c r="AU429" s="243" t="s">
        <v>83</v>
      </c>
      <c r="AV429" s="15" t="s">
        <v>146</v>
      </c>
      <c r="AW429" s="15" t="s">
        <v>30</v>
      </c>
      <c r="AX429" s="15" t="s">
        <v>81</v>
      </c>
      <c r="AY429" s="243" t="s">
        <v>139</v>
      </c>
    </row>
    <row r="430" spans="1:65" s="2" customFormat="1" ht="24.2" customHeight="1">
      <c r="A430" s="34"/>
      <c r="B430" s="35"/>
      <c r="C430" s="197" t="s">
        <v>395</v>
      </c>
      <c r="D430" s="197" t="s">
        <v>142</v>
      </c>
      <c r="E430" s="198" t="s">
        <v>630</v>
      </c>
      <c r="F430" s="199" t="s">
        <v>631</v>
      </c>
      <c r="G430" s="200" t="s">
        <v>145</v>
      </c>
      <c r="H430" s="201">
        <v>6.6</v>
      </c>
      <c r="I430" s="202"/>
      <c r="J430" s="203">
        <f>ROUND(I430*H430,2)</f>
        <v>0</v>
      </c>
      <c r="K430" s="204"/>
      <c r="L430" s="39"/>
      <c r="M430" s="205" t="s">
        <v>1</v>
      </c>
      <c r="N430" s="206" t="s">
        <v>38</v>
      </c>
      <c r="O430" s="71"/>
      <c r="P430" s="207">
        <f>O430*H430</f>
        <v>0</v>
      </c>
      <c r="Q430" s="207">
        <v>0</v>
      </c>
      <c r="R430" s="207">
        <f>Q430*H430</f>
        <v>0</v>
      </c>
      <c r="S430" s="207">
        <v>0</v>
      </c>
      <c r="T430" s="208">
        <f>S430*H430</f>
        <v>0</v>
      </c>
      <c r="U430" s="34"/>
      <c r="V430" s="34"/>
      <c r="W430" s="34"/>
      <c r="X430" s="34"/>
      <c r="Y430" s="34"/>
      <c r="Z430" s="34"/>
      <c r="AA430" s="34"/>
      <c r="AB430" s="34"/>
      <c r="AC430" s="34"/>
      <c r="AD430" s="34"/>
      <c r="AE430" s="34"/>
      <c r="AR430" s="209" t="s">
        <v>178</v>
      </c>
      <c r="AT430" s="209" t="s">
        <v>142</v>
      </c>
      <c r="AU430" s="209" t="s">
        <v>83</v>
      </c>
      <c r="AY430" s="17" t="s">
        <v>139</v>
      </c>
      <c r="BE430" s="210">
        <f>IF(N430="základní",J430,0)</f>
        <v>0</v>
      </c>
      <c r="BF430" s="210">
        <f>IF(N430="snížená",J430,0)</f>
        <v>0</v>
      </c>
      <c r="BG430" s="210">
        <f>IF(N430="zákl. přenesená",J430,0)</f>
        <v>0</v>
      </c>
      <c r="BH430" s="210">
        <f>IF(N430="sníž. přenesená",J430,0)</f>
        <v>0</v>
      </c>
      <c r="BI430" s="210">
        <f>IF(N430="nulová",J430,0)</f>
        <v>0</v>
      </c>
      <c r="BJ430" s="17" t="s">
        <v>81</v>
      </c>
      <c r="BK430" s="210">
        <f>ROUND(I430*H430,2)</f>
        <v>0</v>
      </c>
      <c r="BL430" s="17" t="s">
        <v>178</v>
      </c>
      <c r="BM430" s="209" t="s">
        <v>632</v>
      </c>
    </row>
    <row r="431" spans="1:65" s="14" customFormat="1" ht="11.25">
      <c r="B431" s="222"/>
      <c r="C431" s="223"/>
      <c r="D431" s="213" t="s">
        <v>147</v>
      </c>
      <c r="E431" s="224" t="s">
        <v>1</v>
      </c>
      <c r="F431" s="225" t="s">
        <v>629</v>
      </c>
      <c r="G431" s="223"/>
      <c r="H431" s="226">
        <v>6.6</v>
      </c>
      <c r="I431" s="227"/>
      <c r="J431" s="223"/>
      <c r="K431" s="223"/>
      <c r="L431" s="228"/>
      <c r="M431" s="229"/>
      <c r="N431" s="230"/>
      <c r="O431" s="230"/>
      <c r="P431" s="230"/>
      <c r="Q431" s="230"/>
      <c r="R431" s="230"/>
      <c r="S431" s="230"/>
      <c r="T431" s="231"/>
      <c r="AT431" s="232" t="s">
        <v>147</v>
      </c>
      <c r="AU431" s="232" t="s">
        <v>83</v>
      </c>
      <c r="AV431" s="14" t="s">
        <v>83</v>
      </c>
      <c r="AW431" s="14" t="s">
        <v>30</v>
      </c>
      <c r="AX431" s="14" t="s">
        <v>73</v>
      </c>
      <c r="AY431" s="232" t="s">
        <v>139</v>
      </c>
    </row>
    <row r="432" spans="1:65" s="15" customFormat="1" ht="11.25">
      <c r="B432" s="233"/>
      <c r="C432" s="234"/>
      <c r="D432" s="213" t="s">
        <v>147</v>
      </c>
      <c r="E432" s="235" t="s">
        <v>1</v>
      </c>
      <c r="F432" s="236" t="s">
        <v>151</v>
      </c>
      <c r="G432" s="234"/>
      <c r="H432" s="237">
        <v>6.6</v>
      </c>
      <c r="I432" s="238"/>
      <c r="J432" s="234"/>
      <c r="K432" s="234"/>
      <c r="L432" s="239"/>
      <c r="M432" s="240"/>
      <c r="N432" s="241"/>
      <c r="O432" s="241"/>
      <c r="P432" s="241"/>
      <c r="Q432" s="241"/>
      <c r="R432" s="241"/>
      <c r="S432" s="241"/>
      <c r="T432" s="242"/>
      <c r="AT432" s="243" t="s">
        <v>147</v>
      </c>
      <c r="AU432" s="243" t="s">
        <v>83</v>
      </c>
      <c r="AV432" s="15" t="s">
        <v>146</v>
      </c>
      <c r="AW432" s="15" t="s">
        <v>30</v>
      </c>
      <c r="AX432" s="15" t="s">
        <v>81</v>
      </c>
      <c r="AY432" s="243" t="s">
        <v>139</v>
      </c>
    </row>
    <row r="433" spans="1:65" s="2" customFormat="1" ht="24.2" customHeight="1">
      <c r="A433" s="34"/>
      <c r="B433" s="35"/>
      <c r="C433" s="197" t="s">
        <v>633</v>
      </c>
      <c r="D433" s="197" t="s">
        <v>142</v>
      </c>
      <c r="E433" s="198" t="s">
        <v>634</v>
      </c>
      <c r="F433" s="199" t="s">
        <v>635</v>
      </c>
      <c r="G433" s="200" t="s">
        <v>145</v>
      </c>
      <c r="H433" s="201">
        <v>6.6</v>
      </c>
      <c r="I433" s="202"/>
      <c r="J433" s="203">
        <f>ROUND(I433*H433,2)</f>
        <v>0</v>
      </c>
      <c r="K433" s="204"/>
      <c r="L433" s="39"/>
      <c r="M433" s="205" t="s">
        <v>1</v>
      </c>
      <c r="N433" s="206" t="s">
        <v>38</v>
      </c>
      <c r="O433" s="71"/>
      <c r="P433" s="207">
        <f>O433*H433</f>
        <v>0</v>
      </c>
      <c r="Q433" s="207">
        <v>0</v>
      </c>
      <c r="R433" s="207">
        <f>Q433*H433</f>
        <v>0</v>
      </c>
      <c r="S433" s="207">
        <v>0</v>
      </c>
      <c r="T433" s="208">
        <f>S433*H433</f>
        <v>0</v>
      </c>
      <c r="U433" s="34"/>
      <c r="V433" s="34"/>
      <c r="W433" s="34"/>
      <c r="X433" s="34"/>
      <c r="Y433" s="34"/>
      <c r="Z433" s="34"/>
      <c r="AA433" s="34"/>
      <c r="AB433" s="34"/>
      <c r="AC433" s="34"/>
      <c r="AD433" s="34"/>
      <c r="AE433" s="34"/>
      <c r="AR433" s="209" t="s">
        <v>178</v>
      </c>
      <c r="AT433" s="209" t="s">
        <v>142</v>
      </c>
      <c r="AU433" s="209" t="s">
        <v>83</v>
      </c>
      <c r="AY433" s="17" t="s">
        <v>139</v>
      </c>
      <c r="BE433" s="210">
        <f>IF(N433="základní",J433,0)</f>
        <v>0</v>
      </c>
      <c r="BF433" s="210">
        <f>IF(N433="snížená",J433,0)</f>
        <v>0</v>
      </c>
      <c r="BG433" s="210">
        <f>IF(N433="zákl. přenesená",J433,0)</f>
        <v>0</v>
      </c>
      <c r="BH433" s="210">
        <f>IF(N433="sníž. přenesená",J433,0)</f>
        <v>0</v>
      </c>
      <c r="BI433" s="210">
        <f>IF(N433="nulová",J433,0)</f>
        <v>0</v>
      </c>
      <c r="BJ433" s="17" t="s">
        <v>81</v>
      </c>
      <c r="BK433" s="210">
        <f>ROUND(I433*H433,2)</f>
        <v>0</v>
      </c>
      <c r="BL433" s="17" t="s">
        <v>178</v>
      </c>
      <c r="BM433" s="209" t="s">
        <v>636</v>
      </c>
    </row>
    <row r="434" spans="1:65" s="14" customFormat="1" ht="11.25">
      <c r="B434" s="222"/>
      <c r="C434" s="223"/>
      <c r="D434" s="213" t="s">
        <v>147</v>
      </c>
      <c r="E434" s="224" t="s">
        <v>1</v>
      </c>
      <c r="F434" s="225" t="s">
        <v>629</v>
      </c>
      <c r="G434" s="223"/>
      <c r="H434" s="226">
        <v>6.6</v>
      </c>
      <c r="I434" s="227"/>
      <c r="J434" s="223"/>
      <c r="K434" s="223"/>
      <c r="L434" s="228"/>
      <c r="M434" s="229"/>
      <c r="N434" s="230"/>
      <c r="O434" s="230"/>
      <c r="P434" s="230"/>
      <c r="Q434" s="230"/>
      <c r="R434" s="230"/>
      <c r="S434" s="230"/>
      <c r="T434" s="231"/>
      <c r="AT434" s="232" t="s">
        <v>147</v>
      </c>
      <c r="AU434" s="232" t="s">
        <v>83</v>
      </c>
      <c r="AV434" s="14" t="s">
        <v>83</v>
      </c>
      <c r="AW434" s="14" t="s">
        <v>30</v>
      </c>
      <c r="AX434" s="14" t="s">
        <v>73</v>
      </c>
      <c r="AY434" s="232" t="s">
        <v>139</v>
      </c>
    </row>
    <row r="435" spans="1:65" s="15" customFormat="1" ht="11.25">
      <c r="B435" s="233"/>
      <c r="C435" s="234"/>
      <c r="D435" s="213" t="s">
        <v>147</v>
      </c>
      <c r="E435" s="235" t="s">
        <v>1</v>
      </c>
      <c r="F435" s="236" t="s">
        <v>151</v>
      </c>
      <c r="G435" s="234"/>
      <c r="H435" s="237">
        <v>6.6</v>
      </c>
      <c r="I435" s="238"/>
      <c r="J435" s="234"/>
      <c r="K435" s="234"/>
      <c r="L435" s="239"/>
      <c r="M435" s="240"/>
      <c r="N435" s="241"/>
      <c r="O435" s="241"/>
      <c r="P435" s="241"/>
      <c r="Q435" s="241"/>
      <c r="R435" s="241"/>
      <c r="S435" s="241"/>
      <c r="T435" s="242"/>
      <c r="AT435" s="243" t="s">
        <v>147</v>
      </c>
      <c r="AU435" s="243" t="s">
        <v>83</v>
      </c>
      <c r="AV435" s="15" t="s">
        <v>146</v>
      </c>
      <c r="AW435" s="15" t="s">
        <v>30</v>
      </c>
      <c r="AX435" s="15" t="s">
        <v>81</v>
      </c>
      <c r="AY435" s="243" t="s">
        <v>139</v>
      </c>
    </row>
    <row r="436" spans="1:65" s="2" customFormat="1" ht="24.2" customHeight="1">
      <c r="A436" s="34"/>
      <c r="B436" s="35"/>
      <c r="C436" s="197" t="s">
        <v>398</v>
      </c>
      <c r="D436" s="197" t="s">
        <v>142</v>
      </c>
      <c r="E436" s="198" t="s">
        <v>637</v>
      </c>
      <c r="F436" s="199" t="s">
        <v>638</v>
      </c>
      <c r="G436" s="200" t="s">
        <v>145</v>
      </c>
      <c r="H436" s="201">
        <v>35</v>
      </c>
      <c r="I436" s="202"/>
      <c r="J436" s="203">
        <f>ROUND(I436*H436,2)</f>
        <v>0</v>
      </c>
      <c r="K436" s="204"/>
      <c r="L436" s="39"/>
      <c r="M436" s="205" t="s">
        <v>1</v>
      </c>
      <c r="N436" s="206" t="s">
        <v>38</v>
      </c>
      <c r="O436" s="71"/>
      <c r="P436" s="207">
        <f>O436*H436</f>
        <v>0</v>
      </c>
      <c r="Q436" s="207">
        <v>0</v>
      </c>
      <c r="R436" s="207">
        <f>Q436*H436</f>
        <v>0</v>
      </c>
      <c r="S436" s="207">
        <v>0</v>
      </c>
      <c r="T436" s="208">
        <f>S436*H436</f>
        <v>0</v>
      </c>
      <c r="U436" s="34"/>
      <c r="V436" s="34"/>
      <c r="W436" s="34"/>
      <c r="X436" s="34"/>
      <c r="Y436" s="34"/>
      <c r="Z436" s="34"/>
      <c r="AA436" s="34"/>
      <c r="AB436" s="34"/>
      <c r="AC436" s="34"/>
      <c r="AD436" s="34"/>
      <c r="AE436" s="34"/>
      <c r="AR436" s="209" t="s">
        <v>178</v>
      </c>
      <c r="AT436" s="209" t="s">
        <v>142</v>
      </c>
      <c r="AU436" s="209" t="s">
        <v>83</v>
      </c>
      <c r="AY436" s="17" t="s">
        <v>139</v>
      </c>
      <c r="BE436" s="210">
        <f>IF(N436="základní",J436,0)</f>
        <v>0</v>
      </c>
      <c r="BF436" s="210">
        <f>IF(N436="snížená",J436,0)</f>
        <v>0</v>
      </c>
      <c r="BG436" s="210">
        <f>IF(N436="zákl. přenesená",J436,0)</f>
        <v>0</v>
      </c>
      <c r="BH436" s="210">
        <f>IF(N436="sníž. přenesená",J436,0)</f>
        <v>0</v>
      </c>
      <c r="BI436" s="210">
        <f>IF(N436="nulová",J436,0)</f>
        <v>0</v>
      </c>
      <c r="BJ436" s="17" t="s">
        <v>81</v>
      </c>
      <c r="BK436" s="210">
        <f>ROUND(I436*H436,2)</f>
        <v>0</v>
      </c>
      <c r="BL436" s="17" t="s">
        <v>178</v>
      </c>
      <c r="BM436" s="209" t="s">
        <v>639</v>
      </c>
    </row>
    <row r="437" spans="1:65" s="14" customFormat="1" ht="11.25">
      <c r="B437" s="222"/>
      <c r="C437" s="223"/>
      <c r="D437" s="213" t="s">
        <v>147</v>
      </c>
      <c r="E437" s="224" t="s">
        <v>1</v>
      </c>
      <c r="F437" s="225" t="s">
        <v>640</v>
      </c>
      <c r="G437" s="223"/>
      <c r="H437" s="226">
        <v>35</v>
      </c>
      <c r="I437" s="227"/>
      <c r="J437" s="223"/>
      <c r="K437" s="223"/>
      <c r="L437" s="228"/>
      <c r="M437" s="229"/>
      <c r="N437" s="230"/>
      <c r="O437" s="230"/>
      <c r="P437" s="230"/>
      <c r="Q437" s="230"/>
      <c r="R437" s="230"/>
      <c r="S437" s="230"/>
      <c r="T437" s="231"/>
      <c r="AT437" s="232" t="s">
        <v>147</v>
      </c>
      <c r="AU437" s="232" t="s">
        <v>83</v>
      </c>
      <c r="AV437" s="14" t="s">
        <v>83</v>
      </c>
      <c r="AW437" s="14" t="s">
        <v>30</v>
      </c>
      <c r="AX437" s="14" t="s">
        <v>73</v>
      </c>
      <c r="AY437" s="232" t="s">
        <v>139</v>
      </c>
    </row>
    <row r="438" spans="1:65" s="15" customFormat="1" ht="11.25">
      <c r="B438" s="233"/>
      <c r="C438" s="234"/>
      <c r="D438" s="213" t="s">
        <v>147</v>
      </c>
      <c r="E438" s="235" t="s">
        <v>1</v>
      </c>
      <c r="F438" s="236" t="s">
        <v>151</v>
      </c>
      <c r="G438" s="234"/>
      <c r="H438" s="237">
        <v>35</v>
      </c>
      <c r="I438" s="238"/>
      <c r="J438" s="234"/>
      <c r="K438" s="234"/>
      <c r="L438" s="239"/>
      <c r="M438" s="240"/>
      <c r="N438" s="241"/>
      <c r="O438" s="241"/>
      <c r="P438" s="241"/>
      <c r="Q438" s="241"/>
      <c r="R438" s="241"/>
      <c r="S438" s="241"/>
      <c r="T438" s="242"/>
      <c r="AT438" s="243" t="s">
        <v>147</v>
      </c>
      <c r="AU438" s="243" t="s">
        <v>83</v>
      </c>
      <c r="AV438" s="15" t="s">
        <v>146</v>
      </c>
      <c r="AW438" s="15" t="s">
        <v>30</v>
      </c>
      <c r="AX438" s="15" t="s">
        <v>81</v>
      </c>
      <c r="AY438" s="243" t="s">
        <v>139</v>
      </c>
    </row>
    <row r="439" spans="1:65" s="2" customFormat="1" ht="16.5" customHeight="1">
      <c r="A439" s="34"/>
      <c r="B439" s="35"/>
      <c r="C439" s="197" t="s">
        <v>641</v>
      </c>
      <c r="D439" s="197" t="s">
        <v>142</v>
      </c>
      <c r="E439" s="198" t="s">
        <v>642</v>
      </c>
      <c r="F439" s="199" t="s">
        <v>643</v>
      </c>
      <c r="G439" s="200" t="s">
        <v>145</v>
      </c>
      <c r="H439" s="201">
        <v>35</v>
      </c>
      <c r="I439" s="202"/>
      <c r="J439" s="203">
        <f>ROUND(I439*H439,2)</f>
        <v>0</v>
      </c>
      <c r="K439" s="204"/>
      <c r="L439" s="39"/>
      <c r="M439" s="205" t="s">
        <v>1</v>
      </c>
      <c r="N439" s="206" t="s">
        <v>38</v>
      </c>
      <c r="O439" s="71"/>
      <c r="P439" s="207">
        <f>O439*H439</f>
        <v>0</v>
      </c>
      <c r="Q439" s="207">
        <v>0</v>
      </c>
      <c r="R439" s="207">
        <f>Q439*H439</f>
        <v>0</v>
      </c>
      <c r="S439" s="207">
        <v>0</v>
      </c>
      <c r="T439" s="208">
        <f>S439*H439</f>
        <v>0</v>
      </c>
      <c r="U439" s="34"/>
      <c r="V439" s="34"/>
      <c r="W439" s="34"/>
      <c r="X439" s="34"/>
      <c r="Y439" s="34"/>
      <c r="Z439" s="34"/>
      <c r="AA439" s="34"/>
      <c r="AB439" s="34"/>
      <c r="AC439" s="34"/>
      <c r="AD439" s="34"/>
      <c r="AE439" s="34"/>
      <c r="AR439" s="209" t="s">
        <v>178</v>
      </c>
      <c r="AT439" s="209" t="s">
        <v>142</v>
      </c>
      <c r="AU439" s="209" t="s">
        <v>83</v>
      </c>
      <c r="AY439" s="17" t="s">
        <v>139</v>
      </c>
      <c r="BE439" s="210">
        <f>IF(N439="základní",J439,0)</f>
        <v>0</v>
      </c>
      <c r="BF439" s="210">
        <f>IF(N439="snížená",J439,0)</f>
        <v>0</v>
      </c>
      <c r="BG439" s="210">
        <f>IF(N439="zákl. přenesená",J439,0)</f>
        <v>0</v>
      </c>
      <c r="BH439" s="210">
        <f>IF(N439="sníž. přenesená",J439,0)</f>
        <v>0</v>
      </c>
      <c r="BI439" s="210">
        <f>IF(N439="nulová",J439,0)</f>
        <v>0</v>
      </c>
      <c r="BJ439" s="17" t="s">
        <v>81</v>
      </c>
      <c r="BK439" s="210">
        <f>ROUND(I439*H439,2)</f>
        <v>0</v>
      </c>
      <c r="BL439" s="17" t="s">
        <v>178</v>
      </c>
      <c r="BM439" s="209" t="s">
        <v>644</v>
      </c>
    </row>
    <row r="440" spans="1:65" s="14" customFormat="1" ht="11.25">
      <c r="B440" s="222"/>
      <c r="C440" s="223"/>
      <c r="D440" s="213" t="s">
        <v>147</v>
      </c>
      <c r="E440" s="224" t="s">
        <v>1</v>
      </c>
      <c r="F440" s="225" t="s">
        <v>640</v>
      </c>
      <c r="G440" s="223"/>
      <c r="H440" s="226">
        <v>35</v>
      </c>
      <c r="I440" s="227"/>
      <c r="J440" s="223"/>
      <c r="K440" s="223"/>
      <c r="L440" s="228"/>
      <c r="M440" s="229"/>
      <c r="N440" s="230"/>
      <c r="O440" s="230"/>
      <c r="P440" s="230"/>
      <c r="Q440" s="230"/>
      <c r="R440" s="230"/>
      <c r="S440" s="230"/>
      <c r="T440" s="231"/>
      <c r="AT440" s="232" t="s">
        <v>147</v>
      </c>
      <c r="AU440" s="232" t="s">
        <v>83</v>
      </c>
      <c r="AV440" s="14" t="s">
        <v>83</v>
      </c>
      <c r="AW440" s="14" t="s">
        <v>30</v>
      </c>
      <c r="AX440" s="14" t="s">
        <v>73</v>
      </c>
      <c r="AY440" s="232" t="s">
        <v>139</v>
      </c>
    </row>
    <row r="441" spans="1:65" s="15" customFormat="1" ht="11.25">
      <c r="B441" s="233"/>
      <c r="C441" s="234"/>
      <c r="D441" s="213" t="s">
        <v>147</v>
      </c>
      <c r="E441" s="235" t="s">
        <v>1</v>
      </c>
      <c r="F441" s="236" t="s">
        <v>151</v>
      </c>
      <c r="G441" s="234"/>
      <c r="H441" s="237">
        <v>35</v>
      </c>
      <c r="I441" s="238"/>
      <c r="J441" s="234"/>
      <c r="K441" s="234"/>
      <c r="L441" s="239"/>
      <c r="M441" s="240"/>
      <c r="N441" s="241"/>
      <c r="O441" s="241"/>
      <c r="P441" s="241"/>
      <c r="Q441" s="241"/>
      <c r="R441" s="241"/>
      <c r="S441" s="241"/>
      <c r="T441" s="242"/>
      <c r="AT441" s="243" t="s">
        <v>147</v>
      </c>
      <c r="AU441" s="243" t="s">
        <v>83</v>
      </c>
      <c r="AV441" s="15" t="s">
        <v>146</v>
      </c>
      <c r="AW441" s="15" t="s">
        <v>30</v>
      </c>
      <c r="AX441" s="15" t="s">
        <v>81</v>
      </c>
      <c r="AY441" s="243" t="s">
        <v>139</v>
      </c>
    </row>
    <row r="442" spans="1:65" s="2" customFormat="1" ht="21.75" customHeight="1">
      <c r="A442" s="34"/>
      <c r="B442" s="35"/>
      <c r="C442" s="197" t="s">
        <v>402</v>
      </c>
      <c r="D442" s="197" t="s">
        <v>142</v>
      </c>
      <c r="E442" s="198" t="s">
        <v>645</v>
      </c>
      <c r="F442" s="199" t="s">
        <v>646</v>
      </c>
      <c r="G442" s="200" t="s">
        <v>145</v>
      </c>
      <c r="H442" s="201">
        <v>35</v>
      </c>
      <c r="I442" s="202"/>
      <c r="J442" s="203">
        <f>ROUND(I442*H442,2)</f>
        <v>0</v>
      </c>
      <c r="K442" s="204"/>
      <c r="L442" s="39"/>
      <c r="M442" s="205" t="s">
        <v>1</v>
      </c>
      <c r="N442" s="206" t="s">
        <v>38</v>
      </c>
      <c r="O442" s="71"/>
      <c r="P442" s="207">
        <f>O442*H442</f>
        <v>0</v>
      </c>
      <c r="Q442" s="207">
        <v>0</v>
      </c>
      <c r="R442" s="207">
        <f>Q442*H442</f>
        <v>0</v>
      </c>
      <c r="S442" s="207">
        <v>0</v>
      </c>
      <c r="T442" s="208">
        <f>S442*H442</f>
        <v>0</v>
      </c>
      <c r="U442" s="34"/>
      <c r="V442" s="34"/>
      <c r="W442" s="34"/>
      <c r="X442" s="34"/>
      <c r="Y442" s="34"/>
      <c r="Z442" s="34"/>
      <c r="AA442" s="34"/>
      <c r="AB442" s="34"/>
      <c r="AC442" s="34"/>
      <c r="AD442" s="34"/>
      <c r="AE442" s="34"/>
      <c r="AR442" s="209" t="s">
        <v>178</v>
      </c>
      <c r="AT442" s="209" t="s">
        <v>142</v>
      </c>
      <c r="AU442" s="209" t="s">
        <v>83</v>
      </c>
      <c r="AY442" s="17" t="s">
        <v>139</v>
      </c>
      <c r="BE442" s="210">
        <f>IF(N442="základní",J442,0)</f>
        <v>0</v>
      </c>
      <c r="BF442" s="210">
        <f>IF(N442="snížená",J442,0)</f>
        <v>0</v>
      </c>
      <c r="BG442" s="210">
        <f>IF(N442="zákl. přenesená",J442,0)</f>
        <v>0</v>
      </c>
      <c r="BH442" s="210">
        <f>IF(N442="sníž. přenesená",J442,0)</f>
        <v>0</v>
      </c>
      <c r="BI442" s="210">
        <f>IF(N442="nulová",J442,0)</f>
        <v>0</v>
      </c>
      <c r="BJ442" s="17" t="s">
        <v>81</v>
      </c>
      <c r="BK442" s="210">
        <f>ROUND(I442*H442,2)</f>
        <v>0</v>
      </c>
      <c r="BL442" s="17" t="s">
        <v>178</v>
      </c>
      <c r="BM442" s="209" t="s">
        <v>647</v>
      </c>
    </row>
    <row r="443" spans="1:65" s="14" customFormat="1" ht="11.25">
      <c r="B443" s="222"/>
      <c r="C443" s="223"/>
      <c r="D443" s="213" t="s">
        <v>147</v>
      </c>
      <c r="E443" s="224" t="s">
        <v>1</v>
      </c>
      <c r="F443" s="225" t="s">
        <v>640</v>
      </c>
      <c r="G443" s="223"/>
      <c r="H443" s="226">
        <v>35</v>
      </c>
      <c r="I443" s="227"/>
      <c r="J443" s="223"/>
      <c r="K443" s="223"/>
      <c r="L443" s="228"/>
      <c r="M443" s="229"/>
      <c r="N443" s="230"/>
      <c r="O443" s="230"/>
      <c r="P443" s="230"/>
      <c r="Q443" s="230"/>
      <c r="R443" s="230"/>
      <c r="S443" s="230"/>
      <c r="T443" s="231"/>
      <c r="AT443" s="232" t="s">
        <v>147</v>
      </c>
      <c r="AU443" s="232" t="s">
        <v>83</v>
      </c>
      <c r="AV443" s="14" t="s">
        <v>83</v>
      </c>
      <c r="AW443" s="14" t="s">
        <v>30</v>
      </c>
      <c r="AX443" s="14" t="s">
        <v>73</v>
      </c>
      <c r="AY443" s="232" t="s">
        <v>139</v>
      </c>
    </row>
    <row r="444" spans="1:65" s="15" customFormat="1" ht="11.25">
      <c r="B444" s="233"/>
      <c r="C444" s="234"/>
      <c r="D444" s="213" t="s">
        <v>147</v>
      </c>
      <c r="E444" s="235" t="s">
        <v>1</v>
      </c>
      <c r="F444" s="236" t="s">
        <v>151</v>
      </c>
      <c r="G444" s="234"/>
      <c r="H444" s="237">
        <v>35</v>
      </c>
      <c r="I444" s="238"/>
      <c r="J444" s="234"/>
      <c r="K444" s="234"/>
      <c r="L444" s="239"/>
      <c r="M444" s="240"/>
      <c r="N444" s="241"/>
      <c r="O444" s="241"/>
      <c r="P444" s="241"/>
      <c r="Q444" s="241"/>
      <c r="R444" s="241"/>
      <c r="S444" s="241"/>
      <c r="T444" s="242"/>
      <c r="AT444" s="243" t="s">
        <v>147</v>
      </c>
      <c r="AU444" s="243" t="s">
        <v>83</v>
      </c>
      <c r="AV444" s="15" t="s">
        <v>146</v>
      </c>
      <c r="AW444" s="15" t="s">
        <v>30</v>
      </c>
      <c r="AX444" s="15" t="s">
        <v>81</v>
      </c>
      <c r="AY444" s="243" t="s">
        <v>139</v>
      </c>
    </row>
    <row r="445" spans="1:65" s="2" customFormat="1" ht="24.2" customHeight="1">
      <c r="A445" s="34"/>
      <c r="B445" s="35"/>
      <c r="C445" s="197" t="s">
        <v>648</v>
      </c>
      <c r="D445" s="197" t="s">
        <v>142</v>
      </c>
      <c r="E445" s="198" t="s">
        <v>649</v>
      </c>
      <c r="F445" s="199" t="s">
        <v>650</v>
      </c>
      <c r="G445" s="200" t="s">
        <v>145</v>
      </c>
      <c r="H445" s="201">
        <v>35</v>
      </c>
      <c r="I445" s="202"/>
      <c r="J445" s="203">
        <f>ROUND(I445*H445,2)</f>
        <v>0</v>
      </c>
      <c r="K445" s="204"/>
      <c r="L445" s="39"/>
      <c r="M445" s="205" t="s">
        <v>1</v>
      </c>
      <c r="N445" s="206" t="s">
        <v>38</v>
      </c>
      <c r="O445" s="71"/>
      <c r="P445" s="207">
        <f>O445*H445</f>
        <v>0</v>
      </c>
      <c r="Q445" s="207">
        <v>0</v>
      </c>
      <c r="R445" s="207">
        <f>Q445*H445</f>
        <v>0</v>
      </c>
      <c r="S445" s="207">
        <v>0</v>
      </c>
      <c r="T445" s="208">
        <f>S445*H445</f>
        <v>0</v>
      </c>
      <c r="U445" s="34"/>
      <c r="V445" s="34"/>
      <c r="W445" s="34"/>
      <c r="X445" s="34"/>
      <c r="Y445" s="34"/>
      <c r="Z445" s="34"/>
      <c r="AA445" s="34"/>
      <c r="AB445" s="34"/>
      <c r="AC445" s="34"/>
      <c r="AD445" s="34"/>
      <c r="AE445" s="34"/>
      <c r="AR445" s="209" t="s">
        <v>178</v>
      </c>
      <c r="AT445" s="209" t="s">
        <v>142</v>
      </c>
      <c r="AU445" s="209" t="s">
        <v>83</v>
      </c>
      <c r="AY445" s="17" t="s">
        <v>139</v>
      </c>
      <c r="BE445" s="210">
        <f>IF(N445="základní",J445,0)</f>
        <v>0</v>
      </c>
      <c r="BF445" s="210">
        <f>IF(N445="snížená",J445,0)</f>
        <v>0</v>
      </c>
      <c r="BG445" s="210">
        <f>IF(N445="zákl. přenesená",J445,0)</f>
        <v>0</v>
      </c>
      <c r="BH445" s="210">
        <f>IF(N445="sníž. přenesená",J445,0)</f>
        <v>0</v>
      </c>
      <c r="BI445" s="210">
        <f>IF(N445="nulová",J445,0)</f>
        <v>0</v>
      </c>
      <c r="BJ445" s="17" t="s">
        <v>81</v>
      </c>
      <c r="BK445" s="210">
        <f>ROUND(I445*H445,2)</f>
        <v>0</v>
      </c>
      <c r="BL445" s="17" t="s">
        <v>178</v>
      </c>
      <c r="BM445" s="209" t="s">
        <v>651</v>
      </c>
    </row>
    <row r="446" spans="1:65" s="14" customFormat="1" ht="11.25">
      <c r="B446" s="222"/>
      <c r="C446" s="223"/>
      <c r="D446" s="213" t="s">
        <v>147</v>
      </c>
      <c r="E446" s="224" t="s">
        <v>1</v>
      </c>
      <c r="F446" s="225" t="s">
        <v>640</v>
      </c>
      <c r="G446" s="223"/>
      <c r="H446" s="226">
        <v>35</v>
      </c>
      <c r="I446" s="227"/>
      <c r="J446" s="223"/>
      <c r="K446" s="223"/>
      <c r="L446" s="228"/>
      <c r="M446" s="229"/>
      <c r="N446" s="230"/>
      <c r="O446" s="230"/>
      <c r="P446" s="230"/>
      <c r="Q446" s="230"/>
      <c r="R446" s="230"/>
      <c r="S446" s="230"/>
      <c r="T446" s="231"/>
      <c r="AT446" s="232" t="s">
        <v>147</v>
      </c>
      <c r="AU446" s="232" t="s">
        <v>83</v>
      </c>
      <c r="AV446" s="14" t="s">
        <v>83</v>
      </c>
      <c r="AW446" s="14" t="s">
        <v>30</v>
      </c>
      <c r="AX446" s="14" t="s">
        <v>73</v>
      </c>
      <c r="AY446" s="232" t="s">
        <v>139</v>
      </c>
    </row>
    <row r="447" spans="1:65" s="15" customFormat="1" ht="11.25">
      <c r="B447" s="233"/>
      <c r="C447" s="234"/>
      <c r="D447" s="213" t="s">
        <v>147</v>
      </c>
      <c r="E447" s="235" t="s">
        <v>1</v>
      </c>
      <c r="F447" s="236" t="s">
        <v>151</v>
      </c>
      <c r="G447" s="234"/>
      <c r="H447" s="237">
        <v>35</v>
      </c>
      <c r="I447" s="238"/>
      <c r="J447" s="234"/>
      <c r="K447" s="234"/>
      <c r="L447" s="239"/>
      <c r="M447" s="240"/>
      <c r="N447" s="241"/>
      <c r="O447" s="241"/>
      <c r="P447" s="241"/>
      <c r="Q447" s="241"/>
      <c r="R447" s="241"/>
      <c r="S447" s="241"/>
      <c r="T447" s="242"/>
      <c r="AT447" s="243" t="s">
        <v>147</v>
      </c>
      <c r="AU447" s="243" t="s">
        <v>83</v>
      </c>
      <c r="AV447" s="15" t="s">
        <v>146</v>
      </c>
      <c r="AW447" s="15" t="s">
        <v>30</v>
      </c>
      <c r="AX447" s="15" t="s">
        <v>81</v>
      </c>
      <c r="AY447" s="243" t="s">
        <v>139</v>
      </c>
    </row>
    <row r="448" spans="1:65" s="2" customFormat="1" ht="33" customHeight="1">
      <c r="A448" s="34"/>
      <c r="B448" s="35"/>
      <c r="C448" s="197" t="s">
        <v>405</v>
      </c>
      <c r="D448" s="197" t="s">
        <v>142</v>
      </c>
      <c r="E448" s="198" t="s">
        <v>652</v>
      </c>
      <c r="F448" s="199" t="s">
        <v>653</v>
      </c>
      <c r="G448" s="200" t="s">
        <v>145</v>
      </c>
      <c r="H448" s="201">
        <v>50.2</v>
      </c>
      <c r="I448" s="202"/>
      <c r="J448" s="203">
        <f>ROUND(I448*H448,2)</f>
        <v>0</v>
      </c>
      <c r="K448" s="204"/>
      <c r="L448" s="39"/>
      <c r="M448" s="205" t="s">
        <v>1</v>
      </c>
      <c r="N448" s="206" t="s">
        <v>38</v>
      </c>
      <c r="O448" s="71"/>
      <c r="P448" s="207">
        <f>O448*H448</f>
        <v>0</v>
      </c>
      <c r="Q448" s="207">
        <v>0</v>
      </c>
      <c r="R448" s="207">
        <f>Q448*H448</f>
        <v>0</v>
      </c>
      <c r="S448" s="207">
        <v>0</v>
      </c>
      <c r="T448" s="208">
        <f>S448*H448</f>
        <v>0</v>
      </c>
      <c r="U448" s="34"/>
      <c r="V448" s="34"/>
      <c r="W448" s="34"/>
      <c r="X448" s="34"/>
      <c r="Y448" s="34"/>
      <c r="Z448" s="34"/>
      <c r="AA448" s="34"/>
      <c r="AB448" s="34"/>
      <c r="AC448" s="34"/>
      <c r="AD448" s="34"/>
      <c r="AE448" s="34"/>
      <c r="AR448" s="209" t="s">
        <v>178</v>
      </c>
      <c r="AT448" s="209" t="s">
        <v>142</v>
      </c>
      <c r="AU448" s="209" t="s">
        <v>83</v>
      </c>
      <c r="AY448" s="17" t="s">
        <v>139</v>
      </c>
      <c r="BE448" s="210">
        <f>IF(N448="základní",J448,0)</f>
        <v>0</v>
      </c>
      <c r="BF448" s="210">
        <f>IF(N448="snížená",J448,0)</f>
        <v>0</v>
      </c>
      <c r="BG448" s="210">
        <f>IF(N448="zákl. přenesená",J448,0)</f>
        <v>0</v>
      </c>
      <c r="BH448" s="210">
        <f>IF(N448="sníž. přenesená",J448,0)</f>
        <v>0</v>
      </c>
      <c r="BI448" s="210">
        <f>IF(N448="nulová",J448,0)</f>
        <v>0</v>
      </c>
      <c r="BJ448" s="17" t="s">
        <v>81</v>
      </c>
      <c r="BK448" s="210">
        <f>ROUND(I448*H448,2)</f>
        <v>0</v>
      </c>
      <c r="BL448" s="17" t="s">
        <v>178</v>
      </c>
      <c r="BM448" s="209" t="s">
        <v>654</v>
      </c>
    </row>
    <row r="449" spans="1:65" s="14" customFormat="1" ht="11.25">
      <c r="B449" s="222"/>
      <c r="C449" s="223"/>
      <c r="D449" s="213" t="s">
        <v>147</v>
      </c>
      <c r="E449" s="224" t="s">
        <v>1</v>
      </c>
      <c r="F449" s="225" t="s">
        <v>655</v>
      </c>
      <c r="G449" s="223"/>
      <c r="H449" s="226">
        <v>40.200000000000003</v>
      </c>
      <c r="I449" s="227"/>
      <c r="J449" s="223"/>
      <c r="K449" s="223"/>
      <c r="L449" s="228"/>
      <c r="M449" s="229"/>
      <c r="N449" s="230"/>
      <c r="O449" s="230"/>
      <c r="P449" s="230"/>
      <c r="Q449" s="230"/>
      <c r="R449" s="230"/>
      <c r="S449" s="230"/>
      <c r="T449" s="231"/>
      <c r="AT449" s="232" t="s">
        <v>147</v>
      </c>
      <c r="AU449" s="232" t="s">
        <v>83</v>
      </c>
      <c r="AV449" s="14" t="s">
        <v>83</v>
      </c>
      <c r="AW449" s="14" t="s">
        <v>30</v>
      </c>
      <c r="AX449" s="14" t="s">
        <v>73</v>
      </c>
      <c r="AY449" s="232" t="s">
        <v>139</v>
      </c>
    </row>
    <row r="450" spans="1:65" s="14" customFormat="1" ht="11.25">
      <c r="B450" s="222"/>
      <c r="C450" s="223"/>
      <c r="D450" s="213" t="s">
        <v>147</v>
      </c>
      <c r="E450" s="224" t="s">
        <v>1</v>
      </c>
      <c r="F450" s="225" t="s">
        <v>656</v>
      </c>
      <c r="G450" s="223"/>
      <c r="H450" s="226">
        <v>10</v>
      </c>
      <c r="I450" s="227"/>
      <c r="J450" s="223"/>
      <c r="K450" s="223"/>
      <c r="L450" s="228"/>
      <c r="M450" s="229"/>
      <c r="N450" s="230"/>
      <c r="O450" s="230"/>
      <c r="P450" s="230"/>
      <c r="Q450" s="230"/>
      <c r="R450" s="230"/>
      <c r="S450" s="230"/>
      <c r="T450" s="231"/>
      <c r="AT450" s="232" t="s">
        <v>147</v>
      </c>
      <c r="AU450" s="232" t="s">
        <v>83</v>
      </c>
      <c r="AV450" s="14" t="s">
        <v>83</v>
      </c>
      <c r="AW450" s="14" t="s">
        <v>30</v>
      </c>
      <c r="AX450" s="14" t="s">
        <v>73</v>
      </c>
      <c r="AY450" s="232" t="s">
        <v>139</v>
      </c>
    </row>
    <row r="451" spans="1:65" s="15" customFormat="1" ht="11.25">
      <c r="B451" s="233"/>
      <c r="C451" s="234"/>
      <c r="D451" s="213" t="s">
        <v>147</v>
      </c>
      <c r="E451" s="235" t="s">
        <v>1</v>
      </c>
      <c r="F451" s="236" t="s">
        <v>151</v>
      </c>
      <c r="G451" s="234"/>
      <c r="H451" s="237">
        <v>50.2</v>
      </c>
      <c r="I451" s="238"/>
      <c r="J451" s="234"/>
      <c r="K451" s="234"/>
      <c r="L451" s="239"/>
      <c r="M451" s="240"/>
      <c r="N451" s="241"/>
      <c r="O451" s="241"/>
      <c r="P451" s="241"/>
      <c r="Q451" s="241"/>
      <c r="R451" s="241"/>
      <c r="S451" s="241"/>
      <c r="T451" s="242"/>
      <c r="AT451" s="243" t="s">
        <v>147</v>
      </c>
      <c r="AU451" s="243" t="s">
        <v>83</v>
      </c>
      <c r="AV451" s="15" t="s">
        <v>146</v>
      </c>
      <c r="AW451" s="15" t="s">
        <v>30</v>
      </c>
      <c r="AX451" s="15" t="s">
        <v>81</v>
      </c>
      <c r="AY451" s="243" t="s">
        <v>139</v>
      </c>
    </row>
    <row r="452" spans="1:65" s="12" customFormat="1" ht="22.9" customHeight="1">
      <c r="B452" s="181"/>
      <c r="C452" s="182"/>
      <c r="D452" s="183" t="s">
        <v>72</v>
      </c>
      <c r="E452" s="195" t="s">
        <v>657</v>
      </c>
      <c r="F452" s="195" t="s">
        <v>658</v>
      </c>
      <c r="G452" s="182"/>
      <c r="H452" s="182"/>
      <c r="I452" s="185"/>
      <c r="J452" s="196">
        <f>BK452</f>
        <v>0</v>
      </c>
      <c r="K452" s="182"/>
      <c r="L452" s="187"/>
      <c r="M452" s="188"/>
      <c r="N452" s="189"/>
      <c r="O452" s="189"/>
      <c r="P452" s="190">
        <f>SUM(P453:P464)</f>
        <v>0</v>
      </c>
      <c r="Q452" s="189"/>
      <c r="R452" s="190">
        <f>SUM(R453:R464)</f>
        <v>0</v>
      </c>
      <c r="S452" s="189"/>
      <c r="T452" s="191">
        <f>SUM(T453:T464)</f>
        <v>0</v>
      </c>
      <c r="AR452" s="192" t="s">
        <v>83</v>
      </c>
      <c r="AT452" s="193" t="s">
        <v>72</v>
      </c>
      <c r="AU452" s="193" t="s">
        <v>81</v>
      </c>
      <c r="AY452" s="192" t="s">
        <v>139</v>
      </c>
      <c r="BK452" s="194">
        <f>SUM(BK453:BK464)</f>
        <v>0</v>
      </c>
    </row>
    <row r="453" spans="1:65" s="2" customFormat="1" ht="16.5" customHeight="1">
      <c r="A453" s="34"/>
      <c r="B453" s="35"/>
      <c r="C453" s="197" t="s">
        <v>659</v>
      </c>
      <c r="D453" s="197" t="s">
        <v>142</v>
      </c>
      <c r="E453" s="198" t="s">
        <v>660</v>
      </c>
      <c r="F453" s="199" t="s">
        <v>661</v>
      </c>
      <c r="G453" s="200" t="s">
        <v>145</v>
      </c>
      <c r="H453" s="201">
        <v>67.98</v>
      </c>
      <c r="I453" s="202"/>
      <c r="J453" s="203">
        <f>ROUND(I453*H453,2)</f>
        <v>0</v>
      </c>
      <c r="K453" s="204"/>
      <c r="L453" s="39"/>
      <c r="M453" s="205" t="s">
        <v>1</v>
      </c>
      <c r="N453" s="206" t="s">
        <v>38</v>
      </c>
      <c r="O453" s="71"/>
      <c r="P453" s="207">
        <f>O453*H453</f>
        <v>0</v>
      </c>
      <c r="Q453" s="207">
        <v>0</v>
      </c>
      <c r="R453" s="207">
        <f>Q453*H453</f>
        <v>0</v>
      </c>
      <c r="S453" s="207">
        <v>0</v>
      </c>
      <c r="T453" s="208">
        <f>S453*H453</f>
        <v>0</v>
      </c>
      <c r="U453" s="34"/>
      <c r="V453" s="34"/>
      <c r="W453" s="34"/>
      <c r="X453" s="34"/>
      <c r="Y453" s="34"/>
      <c r="Z453" s="34"/>
      <c r="AA453" s="34"/>
      <c r="AB453" s="34"/>
      <c r="AC453" s="34"/>
      <c r="AD453" s="34"/>
      <c r="AE453" s="34"/>
      <c r="AR453" s="209" t="s">
        <v>178</v>
      </c>
      <c r="AT453" s="209" t="s">
        <v>142</v>
      </c>
      <c r="AU453" s="209" t="s">
        <v>83</v>
      </c>
      <c r="AY453" s="17" t="s">
        <v>139</v>
      </c>
      <c r="BE453" s="210">
        <f>IF(N453="základní",J453,0)</f>
        <v>0</v>
      </c>
      <c r="BF453" s="210">
        <f>IF(N453="snížená",J453,0)</f>
        <v>0</v>
      </c>
      <c r="BG453" s="210">
        <f>IF(N453="zákl. přenesená",J453,0)</f>
        <v>0</v>
      </c>
      <c r="BH453" s="210">
        <f>IF(N453="sníž. přenesená",J453,0)</f>
        <v>0</v>
      </c>
      <c r="BI453" s="210">
        <f>IF(N453="nulová",J453,0)</f>
        <v>0</v>
      </c>
      <c r="BJ453" s="17" t="s">
        <v>81</v>
      </c>
      <c r="BK453" s="210">
        <f>ROUND(I453*H453,2)</f>
        <v>0</v>
      </c>
      <c r="BL453" s="17" t="s">
        <v>178</v>
      </c>
      <c r="BM453" s="209" t="s">
        <v>662</v>
      </c>
    </row>
    <row r="454" spans="1:65" s="13" customFormat="1" ht="11.25">
      <c r="B454" s="211"/>
      <c r="C454" s="212"/>
      <c r="D454" s="213" t="s">
        <v>147</v>
      </c>
      <c r="E454" s="214" t="s">
        <v>1</v>
      </c>
      <c r="F454" s="215" t="s">
        <v>148</v>
      </c>
      <c r="G454" s="212"/>
      <c r="H454" s="214" t="s">
        <v>1</v>
      </c>
      <c r="I454" s="216"/>
      <c r="J454" s="212"/>
      <c r="K454" s="212"/>
      <c r="L454" s="217"/>
      <c r="M454" s="218"/>
      <c r="N454" s="219"/>
      <c r="O454" s="219"/>
      <c r="P454" s="219"/>
      <c r="Q454" s="219"/>
      <c r="R454" s="219"/>
      <c r="S454" s="219"/>
      <c r="T454" s="220"/>
      <c r="AT454" s="221" t="s">
        <v>147</v>
      </c>
      <c r="AU454" s="221" t="s">
        <v>83</v>
      </c>
      <c r="AV454" s="13" t="s">
        <v>81</v>
      </c>
      <c r="AW454" s="13" t="s">
        <v>30</v>
      </c>
      <c r="AX454" s="13" t="s">
        <v>73</v>
      </c>
      <c r="AY454" s="221" t="s">
        <v>139</v>
      </c>
    </row>
    <row r="455" spans="1:65" s="14" customFormat="1" ht="11.25">
      <c r="B455" s="222"/>
      <c r="C455" s="223"/>
      <c r="D455" s="213" t="s">
        <v>147</v>
      </c>
      <c r="E455" s="224" t="s">
        <v>1</v>
      </c>
      <c r="F455" s="225" t="s">
        <v>663</v>
      </c>
      <c r="G455" s="223"/>
      <c r="H455" s="226">
        <v>48.84</v>
      </c>
      <c r="I455" s="227"/>
      <c r="J455" s="223"/>
      <c r="K455" s="223"/>
      <c r="L455" s="228"/>
      <c r="M455" s="229"/>
      <c r="N455" s="230"/>
      <c r="O455" s="230"/>
      <c r="P455" s="230"/>
      <c r="Q455" s="230"/>
      <c r="R455" s="230"/>
      <c r="S455" s="230"/>
      <c r="T455" s="231"/>
      <c r="AT455" s="232" t="s">
        <v>147</v>
      </c>
      <c r="AU455" s="232" t="s">
        <v>83</v>
      </c>
      <c r="AV455" s="14" t="s">
        <v>83</v>
      </c>
      <c r="AW455" s="14" t="s">
        <v>30</v>
      </c>
      <c r="AX455" s="14" t="s">
        <v>73</v>
      </c>
      <c r="AY455" s="232" t="s">
        <v>139</v>
      </c>
    </row>
    <row r="456" spans="1:65" s="14" customFormat="1" ht="11.25">
      <c r="B456" s="222"/>
      <c r="C456" s="223"/>
      <c r="D456" s="213" t="s">
        <v>147</v>
      </c>
      <c r="E456" s="224" t="s">
        <v>1</v>
      </c>
      <c r="F456" s="225" t="s">
        <v>664</v>
      </c>
      <c r="G456" s="223"/>
      <c r="H456" s="226">
        <v>19.14</v>
      </c>
      <c r="I456" s="227"/>
      <c r="J456" s="223"/>
      <c r="K456" s="223"/>
      <c r="L456" s="228"/>
      <c r="M456" s="229"/>
      <c r="N456" s="230"/>
      <c r="O456" s="230"/>
      <c r="P456" s="230"/>
      <c r="Q456" s="230"/>
      <c r="R456" s="230"/>
      <c r="S456" s="230"/>
      <c r="T456" s="231"/>
      <c r="AT456" s="232" t="s">
        <v>147</v>
      </c>
      <c r="AU456" s="232" t="s">
        <v>83</v>
      </c>
      <c r="AV456" s="14" t="s">
        <v>83</v>
      </c>
      <c r="AW456" s="14" t="s">
        <v>30</v>
      </c>
      <c r="AX456" s="14" t="s">
        <v>73</v>
      </c>
      <c r="AY456" s="232" t="s">
        <v>139</v>
      </c>
    </row>
    <row r="457" spans="1:65" s="15" customFormat="1" ht="11.25">
      <c r="B457" s="233"/>
      <c r="C457" s="234"/>
      <c r="D457" s="213" t="s">
        <v>147</v>
      </c>
      <c r="E457" s="235" t="s">
        <v>1</v>
      </c>
      <c r="F457" s="236" t="s">
        <v>151</v>
      </c>
      <c r="G457" s="234"/>
      <c r="H457" s="237">
        <v>67.98</v>
      </c>
      <c r="I457" s="238"/>
      <c r="J457" s="234"/>
      <c r="K457" s="234"/>
      <c r="L457" s="239"/>
      <c r="M457" s="240"/>
      <c r="N457" s="241"/>
      <c r="O457" s="241"/>
      <c r="P457" s="241"/>
      <c r="Q457" s="241"/>
      <c r="R457" s="241"/>
      <c r="S457" s="241"/>
      <c r="T457" s="242"/>
      <c r="AT457" s="243" t="s">
        <v>147</v>
      </c>
      <c r="AU457" s="243" t="s">
        <v>83</v>
      </c>
      <c r="AV457" s="15" t="s">
        <v>146</v>
      </c>
      <c r="AW457" s="15" t="s">
        <v>30</v>
      </c>
      <c r="AX457" s="15" t="s">
        <v>81</v>
      </c>
      <c r="AY457" s="243" t="s">
        <v>139</v>
      </c>
    </row>
    <row r="458" spans="1:65" s="2" customFormat="1" ht="24.2" customHeight="1">
      <c r="A458" s="34"/>
      <c r="B458" s="35"/>
      <c r="C458" s="197" t="s">
        <v>409</v>
      </c>
      <c r="D458" s="197" t="s">
        <v>142</v>
      </c>
      <c r="E458" s="198" t="s">
        <v>665</v>
      </c>
      <c r="F458" s="199" t="s">
        <v>666</v>
      </c>
      <c r="G458" s="200" t="s">
        <v>145</v>
      </c>
      <c r="H458" s="201">
        <v>67.98</v>
      </c>
      <c r="I458" s="202"/>
      <c r="J458" s="203">
        <f>ROUND(I458*H458,2)</f>
        <v>0</v>
      </c>
      <c r="K458" s="204"/>
      <c r="L458" s="39"/>
      <c r="M458" s="205" t="s">
        <v>1</v>
      </c>
      <c r="N458" s="206" t="s">
        <v>38</v>
      </c>
      <c r="O458" s="71"/>
      <c r="P458" s="207">
        <f>O458*H458</f>
        <v>0</v>
      </c>
      <c r="Q458" s="207">
        <v>0</v>
      </c>
      <c r="R458" s="207">
        <f>Q458*H458</f>
        <v>0</v>
      </c>
      <c r="S458" s="207">
        <v>0</v>
      </c>
      <c r="T458" s="208">
        <f>S458*H458</f>
        <v>0</v>
      </c>
      <c r="U458" s="34"/>
      <c r="V458" s="34"/>
      <c r="W458" s="34"/>
      <c r="X458" s="34"/>
      <c r="Y458" s="34"/>
      <c r="Z458" s="34"/>
      <c r="AA458" s="34"/>
      <c r="AB458" s="34"/>
      <c r="AC458" s="34"/>
      <c r="AD458" s="34"/>
      <c r="AE458" s="34"/>
      <c r="AR458" s="209" t="s">
        <v>178</v>
      </c>
      <c r="AT458" s="209" t="s">
        <v>142</v>
      </c>
      <c r="AU458" s="209" t="s">
        <v>83</v>
      </c>
      <c r="AY458" s="17" t="s">
        <v>139</v>
      </c>
      <c r="BE458" s="210">
        <f>IF(N458="základní",J458,0)</f>
        <v>0</v>
      </c>
      <c r="BF458" s="210">
        <f>IF(N458="snížená",J458,0)</f>
        <v>0</v>
      </c>
      <c r="BG458" s="210">
        <f>IF(N458="zákl. přenesená",J458,0)</f>
        <v>0</v>
      </c>
      <c r="BH458" s="210">
        <f>IF(N458="sníž. přenesená",J458,0)</f>
        <v>0</v>
      </c>
      <c r="BI458" s="210">
        <f>IF(N458="nulová",J458,0)</f>
        <v>0</v>
      </c>
      <c r="BJ458" s="17" t="s">
        <v>81</v>
      </c>
      <c r="BK458" s="210">
        <f>ROUND(I458*H458,2)</f>
        <v>0</v>
      </c>
      <c r="BL458" s="17" t="s">
        <v>178</v>
      </c>
      <c r="BM458" s="209" t="s">
        <v>667</v>
      </c>
    </row>
    <row r="459" spans="1:65" s="13" customFormat="1" ht="11.25">
      <c r="B459" s="211"/>
      <c r="C459" s="212"/>
      <c r="D459" s="213" t="s">
        <v>147</v>
      </c>
      <c r="E459" s="214" t="s">
        <v>1</v>
      </c>
      <c r="F459" s="215" t="s">
        <v>148</v>
      </c>
      <c r="G459" s="212"/>
      <c r="H459" s="214" t="s">
        <v>1</v>
      </c>
      <c r="I459" s="216"/>
      <c r="J459" s="212"/>
      <c r="K459" s="212"/>
      <c r="L459" s="217"/>
      <c r="M459" s="218"/>
      <c r="N459" s="219"/>
      <c r="O459" s="219"/>
      <c r="P459" s="219"/>
      <c r="Q459" s="219"/>
      <c r="R459" s="219"/>
      <c r="S459" s="219"/>
      <c r="T459" s="220"/>
      <c r="AT459" s="221" t="s">
        <v>147</v>
      </c>
      <c r="AU459" s="221" t="s">
        <v>83</v>
      </c>
      <c r="AV459" s="13" t="s">
        <v>81</v>
      </c>
      <c r="AW459" s="13" t="s">
        <v>30</v>
      </c>
      <c r="AX459" s="13" t="s">
        <v>73</v>
      </c>
      <c r="AY459" s="221" t="s">
        <v>139</v>
      </c>
    </row>
    <row r="460" spans="1:65" s="14" customFormat="1" ht="11.25">
      <c r="B460" s="222"/>
      <c r="C460" s="223"/>
      <c r="D460" s="213" t="s">
        <v>147</v>
      </c>
      <c r="E460" s="224" t="s">
        <v>1</v>
      </c>
      <c r="F460" s="225" t="s">
        <v>663</v>
      </c>
      <c r="G460" s="223"/>
      <c r="H460" s="226">
        <v>48.84</v>
      </c>
      <c r="I460" s="227"/>
      <c r="J460" s="223"/>
      <c r="K460" s="223"/>
      <c r="L460" s="228"/>
      <c r="M460" s="229"/>
      <c r="N460" s="230"/>
      <c r="O460" s="230"/>
      <c r="P460" s="230"/>
      <c r="Q460" s="230"/>
      <c r="R460" s="230"/>
      <c r="S460" s="230"/>
      <c r="T460" s="231"/>
      <c r="AT460" s="232" t="s">
        <v>147</v>
      </c>
      <c r="AU460" s="232" t="s">
        <v>83</v>
      </c>
      <c r="AV460" s="14" t="s">
        <v>83</v>
      </c>
      <c r="AW460" s="14" t="s">
        <v>30</v>
      </c>
      <c r="AX460" s="14" t="s">
        <v>73</v>
      </c>
      <c r="AY460" s="232" t="s">
        <v>139</v>
      </c>
    </row>
    <row r="461" spans="1:65" s="14" customFormat="1" ht="11.25">
      <c r="B461" s="222"/>
      <c r="C461" s="223"/>
      <c r="D461" s="213" t="s">
        <v>147</v>
      </c>
      <c r="E461" s="224" t="s">
        <v>1</v>
      </c>
      <c r="F461" s="225" t="s">
        <v>664</v>
      </c>
      <c r="G461" s="223"/>
      <c r="H461" s="226">
        <v>19.14</v>
      </c>
      <c r="I461" s="227"/>
      <c r="J461" s="223"/>
      <c r="K461" s="223"/>
      <c r="L461" s="228"/>
      <c r="M461" s="229"/>
      <c r="N461" s="230"/>
      <c r="O461" s="230"/>
      <c r="P461" s="230"/>
      <c r="Q461" s="230"/>
      <c r="R461" s="230"/>
      <c r="S461" s="230"/>
      <c r="T461" s="231"/>
      <c r="AT461" s="232" t="s">
        <v>147</v>
      </c>
      <c r="AU461" s="232" t="s">
        <v>83</v>
      </c>
      <c r="AV461" s="14" t="s">
        <v>83</v>
      </c>
      <c r="AW461" s="14" t="s">
        <v>30</v>
      </c>
      <c r="AX461" s="14" t="s">
        <v>73</v>
      </c>
      <c r="AY461" s="232" t="s">
        <v>139</v>
      </c>
    </row>
    <row r="462" spans="1:65" s="15" customFormat="1" ht="11.25">
      <c r="B462" s="233"/>
      <c r="C462" s="234"/>
      <c r="D462" s="213" t="s">
        <v>147</v>
      </c>
      <c r="E462" s="235" t="s">
        <v>1</v>
      </c>
      <c r="F462" s="236" t="s">
        <v>151</v>
      </c>
      <c r="G462" s="234"/>
      <c r="H462" s="237">
        <v>67.98</v>
      </c>
      <c r="I462" s="238"/>
      <c r="J462" s="234"/>
      <c r="K462" s="234"/>
      <c r="L462" s="239"/>
      <c r="M462" s="240"/>
      <c r="N462" s="241"/>
      <c r="O462" s="241"/>
      <c r="P462" s="241"/>
      <c r="Q462" s="241"/>
      <c r="R462" s="241"/>
      <c r="S462" s="241"/>
      <c r="T462" s="242"/>
      <c r="AT462" s="243" t="s">
        <v>147</v>
      </c>
      <c r="AU462" s="243" t="s">
        <v>83</v>
      </c>
      <c r="AV462" s="15" t="s">
        <v>146</v>
      </c>
      <c r="AW462" s="15" t="s">
        <v>30</v>
      </c>
      <c r="AX462" s="15" t="s">
        <v>81</v>
      </c>
      <c r="AY462" s="243" t="s">
        <v>139</v>
      </c>
    </row>
    <row r="463" spans="1:65" s="2" customFormat="1" ht="24.2" customHeight="1">
      <c r="A463" s="34"/>
      <c r="B463" s="35"/>
      <c r="C463" s="197" t="s">
        <v>668</v>
      </c>
      <c r="D463" s="197" t="s">
        <v>142</v>
      </c>
      <c r="E463" s="198" t="s">
        <v>669</v>
      </c>
      <c r="F463" s="199" t="s">
        <v>670</v>
      </c>
      <c r="G463" s="200" t="s">
        <v>145</v>
      </c>
      <c r="H463" s="201">
        <v>176.15</v>
      </c>
      <c r="I463" s="202"/>
      <c r="J463" s="203">
        <f>ROUND(I463*H463,2)</f>
        <v>0</v>
      </c>
      <c r="K463" s="204"/>
      <c r="L463" s="39"/>
      <c r="M463" s="205" t="s">
        <v>1</v>
      </c>
      <c r="N463" s="206" t="s">
        <v>38</v>
      </c>
      <c r="O463" s="71"/>
      <c r="P463" s="207">
        <f>O463*H463</f>
        <v>0</v>
      </c>
      <c r="Q463" s="207">
        <v>0</v>
      </c>
      <c r="R463" s="207">
        <f>Q463*H463</f>
        <v>0</v>
      </c>
      <c r="S463" s="207">
        <v>0</v>
      </c>
      <c r="T463" s="208">
        <f>S463*H463</f>
        <v>0</v>
      </c>
      <c r="U463" s="34"/>
      <c r="V463" s="34"/>
      <c r="W463" s="34"/>
      <c r="X463" s="34"/>
      <c r="Y463" s="34"/>
      <c r="Z463" s="34"/>
      <c r="AA463" s="34"/>
      <c r="AB463" s="34"/>
      <c r="AC463" s="34"/>
      <c r="AD463" s="34"/>
      <c r="AE463" s="34"/>
      <c r="AR463" s="209" t="s">
        <v>178</v>
      </c>
      <c r="AT463" s="209" t="s">
        <v>142</v>
      </c>
      <c r="AU463" s="209" t="s">
        <v>83</v>
      </c>
      <c r="AY463" s="17" t="s">
        <v>139</v>
      </c>
      <c r="BE463" s="210">
        <f>IF(N463="základní",J463,0)</f>
        <v>0</v>
      </c>
      <c r="BF463" s="210">
        <f>IF(N463="snížená",J463,0)</f>
        <v>0</v>
      </c>
      <c r="BG463" s="210">
        <f>IF(N463="zákl. přenesená",J463,0)</f>
        <v>0</v>
      </c>
      <c r="BH463" s="210">
        <f>IF(N463="sníž. přenesená",J463,0)</f>
        <v>0</v>
      </c>
      <c r="BI463" s="210">
        <f>IF(N463="nulová",J463,0)</f>
        <v>0</v>
      </c>
      <c r="BJ463" s="17" t="s">
        <v>81</v>
      </c>
      <c r="BK463" s="210">
        <f>ROUND(I463*H463,2)</f>
        <v>0</v>
      </c>
      <c r="BL463" s="17" t="s">
        <v>178</v>
      </c>
      <c r="BM463" s="209" t="s">
        <v>671</v>
      </c>
    </row>
    <row r="464" spans="1:65" s="2" customFormat="1" ht="33" customHeight="1">
      <c r="A464" s="34"/>
      <c r="B464" s="35"/>
      <c r="C464" s="197" t="s">
        <v>412</v>
      </c>
      <c r="D464" s="197" t="s">
        <v>142</v>
      </c>
      <c r="E464" s="198" t="s">
        <v>672</v>
      </c>
      <c r="F464" s="199" t="s">
        <v>673</v>
      </c>
      <c r="G464" s="200" t="s">
        <v>145</v>
      </c>
      <c r="H464" s="201">
        <v>176.15</v>
      </c>
      <c r="I464" s="202"/>
      <c r="J464" s="203">
        <f>ROUND(I464*H464,2)</f>
        <v>0</v>
      </c>
      <c r="K464" s="204"/>
      <c r="L464" s="39"/>
      <c r="M464" s="205" t="s">
        <v>1</v>
      </c>
      <c r="N464" s="206" t="s">
        <v>38</v>
      </c>
      <c r="O464" s="71"/>
      <c r="P464" s="207">
        <f>O464*H464</f>
        <v>0</v>
      </c>
      <c r="Q464" s="207">
        <v>0</v>
      </c>
      <c r="R464" s="207">
        <f>Q464*H464</f>
        <v>0</v>
      </c>
      <c r="S464" s="207">
        <v>0</v>
      </c>
      <c r="T464" s="208">
        <f>S464*H464</f>
        <v>0</v>
      </c>
      <c r="U464" s="34"/>
      <c r="V464" s="34"/>
      <c r="W464" s="34"/>
      <c r="X464" s="34"/>
      <c r="Y464" s="34"/>
      <c r="Z464" s="34"/>
      <c r="AA464" s="34"/>
      <c r="AB464" s="34"/>
      <c r="AC464" s="34"/>
      <c r="AD464" s="34"/>
      <c r="AE464" s="34"/>
      <c r="AR464" s="209" t="s">
        <v>178</v>
      </c>
      <c r="AT464" s="209" t="s">
        <v>142</v>
      </c>
      <c r="AU464" s="209" t="s">
        <v>83</v>
      </c>
      <c r="AY464" s="17" t="s">
        <v>139</v>
      </c>
      <c r="BE464" s="210">
        <f>IF(N464="základní",J464,0)</f>
        <v>0</v>
      </c>
      <c r="BF464" s="210">
        <f>IF(N464="snížená",J464,0)</f>
        <v>0</v>
      </c>
      <c r="BG464" s="210">
        <f>IF(N464="zákl. přenesená",J464,0)</f>
        <v>0</v>
      </c>
      <c r="BH464" s="210">
        <f>IF(N464="sníž. přenesená",J464,0)</f>
        <v>0</v>
      </c>
      <c r="BI464" s="210">
        <f>IF(N464="nulová",J464,0)</f>
        <v>0</v>
      </c>
      <c r="BJ464" s="17" t="s">
        <v>81</v>
      </c>
      <c r="BK464" s="210">
        <f>ROUND(I464*H464,2)</f>
        <v>0</v>
      </c>
      <c r="BL464" s="17" t="s">
        <v>178</v>
      </c>
      <c r="BM464" s="209" t="s">
        <v>674</v>
      </c>
    </row>
    <row r="465" spans="1:65" s="12" customFormat="1" ht="25.9" customHeight="1">
      <c r="B465" s="181"/>
      <c r="C465" s="182"/>
      <c r="D465" s="183" t="s">
        <v>72</v>
      </c>
      <c r="E465" s="184" t="s">
        <v>675</v>
      </c>
      <c r="F465" s="184" t="s">
        <v>676</v>
      </c>
      <c r="G465" s="182"/>
      <c r="H465" s="182"/>
      <c r="I465" s="185"/>
      <c r="J465" s="186">
        <f>BK465</f>
        <v>0</v>
      </c>
      <c r="K465" s="182"/>
      <c r="L465" s="187"/>
      <c r="M465" s="188"/>
      <c r="N465" s="189"/>
      <c r="O465" s="189"/>
      <c r="P465" s="190">
        <f>P466</f>
        <v>0</v>
      </c>
      <c r="Q465" s="189"/>
      <c r="R465" s="190">
        <f>R466</f>
        <v>0</v>
      </c>
      <c r="S465" s="189"/>
      <c r="T465" s="191">
        <f>T466</f>
        <v>0</v>
      </c>
      <c r="AR465" s="192" t="s">
        <v>146</v>
      </c>
      <c r="AT465" s="193" t="s">
        <v>72</v>
      </c>
      <c r="AU465" s="193" t="s">
        <v>73</v>
      </c>
      <c r="AY465" s="192" t="s">
        <v>139</v>
      </c>
      <c r="BK465" s="194">
        <f>BK466</f>
        <v>0</v>
      </c>
    </row>
    <row r="466" spans="1:65" s="2" customFormat="1" ht="16.5" customHeight="1">
      <c r="A466" s="34"/>
      <c r="B466" s="35"/>
      <c r="C466" s="197" t="s">
        <v>677</v>
      </c>
      <c r="D466" s="197" t="s">
        <v>142</v>
      </c>
      <c r="E466" s="198" t="s">
        <v>678</v>
      </c>
      <c r="F466" s="199" t="s">
        <v>679</v>
      </c>
      <c r="G466" s="200" t="s">
        <v>680</v>
      </c>
      <c r="H466" s="201">
        <v>48</v>
      </c>
      <c r="I466" s="202"/>
      <c r="J466" s="203">
        <f>ROUND(I466*H466,2)</f>
        <v>0</v>
      </c>
      <c r="K466" s="204"/>
      <c r="L466" s="39"/>
      <c r="M466" s="205" t="s">
        <v>1</v>
      </c>
      <c r="N466" s="206" t="s">
        <v>38</v>
      </c>
      <c r="O466" s="71"/>
      <c r="P466" s="207">
        <f>O466*H466</f>
        <v>0</v>
      </c>
      <c r="Q466" s="207">
        <v>0</v>
      </c>
      <c r="R466" s="207">
        <f>Q466*H466</f>
        <v>0</v>
      </c>
      <c r="S466" s="207">
        <v>0</v>
      </c>
      <c r="T466" s="208">
        <f>S466*H466</f>
        <v>0</v>
      </c>
      <c r="U466" s="34"/>
      <c r="V466" s="34"/>
      <c r="W466" s="34"/>
      <c r="X466" s="34"/>
      <c r="Y466" s="34"/>
      <c r="Z466" s="34"/>
      <c r="AA466" s="34"/>
      <c r="AB466" s="34"/>
      <c r="AC466" s="34"/>
      <c r="AD466" s="34"/>
      <c r="AE466" s="34"/>
      <c r="AR466" s="209" t="s">
        <v>681</v>
      </c>
      <c r="AT466" s="209" t="s">
        <v>142</v>
      </c>
      <c r="AU466" s="209" t="s">
        <v>81</v>
      </c>
      <c r="AY466" s="17" t="s">
        <v>139</v>
      </c>
      <c r="BE466" s="210">
        <f>IF(N466="základní",J466,0)</f>
        <v>0</v>
      </c>
      <c r="BF466" s="210">
        <f>IF(N466="snížená",J466,0)</f>
        <v>0</v>
      </c>
      <c r="BG466" s="210">
        <f>IF(N466="zákl. přenesená",J466,0)</f>
        <v>0</v>
      </c>
      <c r="BH466" s="210">
        <f>IF(N466="sníž. přenesená",J466,0)</f>
        <v>0</v>
      </c>
      <c r="BI466" s="210">
        <f>IF(N466="nulová",J466,0)</f>
        <v>0</v>
      </c>
      <c r="BJ466" s="17" t="s">
        <v>81</v>
      </c>
      <c r="BK466" s="210">
        <f>ROUND(I466*H466,2)</f>
        <v>0</v>
      </c>
      <c r="BL466" s="17" t="s">
        <v>681</v>
      </c>
      <c r="BM466" s="209" t="s">
        <v>682</v>
      </c>
    </row>
    <row r="467" spans="1:65" s="12" customFormat="1" ht="25.9" customHeight="1">
      <c r="B467" s="181"/>
      <c r="C467" s="182"/>
      <c r="D467" s="183" t="s">
        <v>72</v>
      </c>
      <c r="E467" s="184" t="s">
        <v>683</v>
      </c>
      <c r="F467" s="184" t="s">
        <v>684</v>
      </c>
      <c r="G467" s="182"/>
      <c r="H467" s="182"/>
      <c r="I467" s="185"/>
      <c r="J467" s="186">
        <f>BK467</f>
        <v>0</v>
      </c>
      <c r="K467" s="182"/>
      <c r="L467" s="187"/>
      <c r="M467" s="188"/>
      <c r="N467" s="189"/>
      <c r="O467" s="189"/>
      <c r="P467" s="190">
        <f>SUM(P468:P470)</f>
        <v>0</v>
      </c>
      <c r="Q467" s="189"/>
      <c r="R467" s="190">
        <f>SUM(R468:R470)</f>
        <v>0</v>
      </c>
      <c r="S467" s="189"/>
      <c r="T467" s="191">
        <f>SUM(T468:T470)</f>
        <v>0</v>
      </c>
      <c r="AR467" s="192" t="s">
        <v>146</v>
      </c>
      <c r="AT467" s="193" t="s">
        <v>72</v>
      </c>
      <c r="AU467" s="193" t="s">
        <v>73</v>
      </c>
      <c r="AY467" s="192" t="s">
        <v>139</v>
      </c>
      <c r="BK467" s="194">
        <f>SUM(BK468:BK470)</f>
        <v>0</v>
      </c>
    </row>
    <row r="468" spans="1:65" s="2" customFormat="1" ht="24.2" customHeight="1">
      <c r="A468" s="34"/>
      <c r="B468" s="35"/>
      <c r="C468" s="197" t="s">
        <v>416</v>
      </c>
      <c r="D468" s="197" t="s">
        <v>142</v>
      </c>
      <c r="E468" s="198" t="s">
        <v>685</v>
      </c>
      <c r="F468" s="199" t="s">
        <v>686</v>
      </c>
      <c r="G468" s="200" t="s">
        <v>182</v>
      </c>
      <c r="H468" s="201">
        <v>4</v>
      </c>
      <c r="I468" s="202"/>
      <c r="J468" s="203">
        <f>ROUND(I468*H468,2)</f>
        <v>0</v>
      </c>
      <c r="K468" s="204"/>
      <c r="L468" s="39"/>
      <c r="M468" s="205" t="s">
        <v>1</v>
      </c>
      <c r="N468" s="206" t="s">
        <v>38</v>
      </c>
      <c r="O468" s="71"/>
      <c r="P468" s="207">
        <f>O468*H468</f>
        <v>0</v>
      </c>
      <c r="Q468" s="207">
        <v>0</v>
      </c>
      <c r="R468" s="207">
        <f>Q468*H468</f>
        <v>0</v>
      </c>
      <c r="S468" s="207">
        <v>0</v>
      </c>
      <c r="T468" s="208">
        <f>S468*H468</f>
        <v>0</v>
      </c>
      <c r="U468" s="34"/>
      <c r="V468" s="34"/>
      <c r="W468" s="34"/>
      <c r="X468" s="34"/>
      <c r="Y468" s="34"/>
      <c r="Z468" s="34"/>
      <c r="AA468" s="34"/>
      <c r="AB468" s="34"/>
      <c r="AC468" s="34"/>
      <c r="AD468" s="34"/>
      <c r="AE468" s="34"/>
      <c r="AR468" s="209" t="s">
        <v>681</v>
      </c>
      <c r="AT468" s="209" t="s">
        <v>142</v>
      </c>
      <c r="AU468" s="209" t="s">
        <v>81</v>
      </c>
      <c r="AY468" s="17" t="s">
        <v>139</v>
      </c>
      <c r="BE468" s="210">
        <f>IF(N468="základní",J468,0)</f>
        <v>0</v>
      </c>
      <c r="BF468" s="210">
        <f>IF(N468="snížená",J468,0)</f>
        <v>0</v>
      </c>
      <c r="BG468" s="210">
        <f>IF(N468="zákl. přenesená",J468,0)</f>
        <v>0</v>
      </c>
      <c r="BH468" s="210">
        <f>IF(N468="sníž. přenesená",J468,0)</f>
        <v>0</v>
      </c>
      <c r="BI468" s="210">
        <f>IF(N468="nulová",J468,0)</f>
        <v>0</v>
      </c>
      <c r="BJ468" s="17" t="s">
        <v>81</v>
      </c>
      <c r="BK468" s="210">
        <f>ROUND(I468*H468,2)</f>
        <v>0</v>
      </c>
      <c r="BL468" s="17" t="s">
        <v>681</v>
      </c>
      <c r="BM468" s="209" t="s">
        <v>687</v>
      </c>
    </row>
    <row r="469" spans="1:65" s="2" customFormat="1" ht="16.5" customHeight="1">
      <c r="A469" s="34"/>
      <c r="B469" s="35"/>
      <c r="C469" s="197" t="s">
        <v>688</v>
      </c>
      <c r="D469" s="197" t="s">
        <v>142</v>
      </c>
      <c r="E469" s="198" t="s">
        <v>689</v>
      </c>
      <c r="F469" s="199" t="s">
        <v>690</v>
      </c>
      <c r="G469" s="200" t="s">
        <v>311</v>
      </c>
      <c r="H469" s="201">
        <v>1</v>
      </c>
      <c r="I469" s="202"/>
      <c r="J469" s="203">
        <f>ROUND(I469*H469,2)</f>
        <v>0</v>
      </c>
      <c r="K469" s="204"/>
      <c r="L469" s="39"/>
      <c r="M469" s="205" t="s">
        <v>1</v>
      </c>
      <c r="N469" s="206" t="s">
        <v>38</v>
      </c>
      <c r="O469" s="71"/>
      <c r="P469" s="207">
        <f>O469*H469</f>
        <v>0</v>
      </c>
      <c r="Q469" s="207">
        <v>0</v>
      </c>
      <c r="R469" s="207">
        <f>Q469*H469</f>
        <v>0</v>
      </c>
      <c r="S469" s="207">
        <v>0</v>
      </c>
      <c r="T469" s="208">
        <f>S469*H469</f>
        <v>0</v>
      </c>
      <c r="U469" s="34"/>
      <c r="V469" s="34"/>
      <c r="W469" s="34"/>
      <c r="X469" s="34"/>
      <c r="Y469" s="34"/>
      <c r="Z469" s="34"/>
      <c r="AA469" s="34"/>
      <c r="AB469" s="34"/>
      <c r="AC469" s="34"/>
      <c r="AD469" s="34"/>
      <c r="AE469" s="34"/>
      <c r="AR469" s="209" t="s">
        <v>681</v>
      </c>
      <c r="AT469" s="209" t="s">
        <v>142</v>
      </c>
      <c r="AU469" s="209" t="s">
        <v>81</v>
      </c>
      <c r="AY469" s="17" t="s">
        <v>139</v>
      </c>
      <c r="BE469" s="210">
        <f>IF(N469="základní",J469,0)</f>
        <v>0</v>
      </c>
      <c r="BF469" s="210">
        <f>IF(N469="snížená",J469,0)</f>
        <v>0</v>
      </c>
      <c r="BG469" s="210">
        <f>IF(N469="zákl. přenesená",J469,0)</f>
        <v>0</v>
      </c>
      <c r="BH469" s="210">
        <f>IF(N469="sníž. přenesená",J469,0)</f>
        <v>0</v>
      </c>
      <c r="BI469" s="210">
        <f>IF(N469="nulová",J469,0)</f>
        <v>0</v>
      </c>
      <c r="BJ469" s="17" t="s">
        <v>81</v>
      </c>
      <c r="BK469" s="210">
        <f>ROUND(I469*H469,2)</f>
        <v>0</v>
      </c>
      <c r="BL469" s="17" t="s">
        <v>681</v>
      </c>
      <c r="BM469" s="209" t="s">
        <v>691</v>
      </c>
    </row>
    <row r="470" spans="1:65" s="2" customFormat="1" ht="24.2" customHeight="1">
      <c r="A470" s="34"/>
      <c r="B470" s="35"/>
      <c r="C470" s="197" t="s">
        <v>419</v>
      </c>
      <c r="D470" s="197" t="s">
        <v>142</v>
      </c>
      <c r="E470" s="198" t="s">
        <v>692</v>
      </c>
      <c r="F470" s="199" t="s">
        <v>693</v>
      </c>
      <c r="G470" s="200" t="s">
        <v>311</v>
      </c>
      <c r="H470" s="201">
        <v>1</v>
      </c>
      <c r="I470" s="202"/>
      <c r="J470" s="203">
        <f>ROUND(I470*H470,2)</f>
        <v>0</v>
      </c>
      <c r="K470" s="204"/>
      <c r="L470" s="39"/>
      <c r="M470" s="205" t="s">
        <v>1</v>
      </c>
      <c r="N470" s="206" t="s">
        <v>38</v>
      </c>
      <c r="O470" s="71"/>
      <c r="P470" s="207">
        <f>O470*H470</f>
        <v>0</v>
      </c>
      <c r="Q470" s="207">
        <v>0</v>
      </c>
      <c r="R470" s="207">
        <f>Q470*H470</f>
        <v>0</v>
      </c>
      <c r="S470" s="207">
        <v>0</v>
      </c>
      <c r="T470" s="208">
        <f>S470*H470</f>
        <v>0</v>
      </c>
      <c r="U470" s="34"/>
      <c r="V470" s="34"/>
      <c r="W470" s="34"/>
      <c r="X470" s="34"/>
      <c r="Y470" s="34"/>
      <c r="Z470" s="34"/>
      <c r="AA470" s="34"/>
      <c r="AB470" s="34"/>
      <c r="AC470" s="34"/>
      <c r="AD470" s="34"/>
      <c r="AE470" s="34"/>
      <c r="AR470" s="209" t="s">
        <v>681</v>
      </c>
      <c r="AT470" s="209" t="s">
        <v>142</v>
      </c>
      <c r="AU470" s="209" t="s">
        <v>81</v>
      </c>
      <c r="AY470" s="17" t="s">
        <v>139</v>
      </c>
      <c r="BE470" s="210">
        <f>IF(N470="základní",J470,0)</f>
        <v>0</v>
      </c>
      <c r="BF470" s="210">
        <f>IF(N470="snížená",J470,0)</f>
        <v>0</v>
      </c>
      <c r="BG470" s="210">
        <f>IF(N470="zákl. přenesená",J470,0)</f>
        <v>0</v>
      </c>
      <c r="BH470" s="210">
        <f>IF(N470="sníž. přenesená",J470,0)</f>
        <v>0</v>
      </c>
      <c r="BI470" s="210">
        <f>IF(N470="nulová",J470,0)</f>
        <v>0</v>
      </c>
      <c r="BJ470" s="17" t="s">
        <v>81</v>
      </c>
      <c r="BK470" s="210">
        <f>ROUND(I470*H470,2)</f>
        <v>0</v>
      </c>
      <c r="BL470" s="17" t="s">
        <v>681</v>
      </c>
      <c r="BM470" s="209" t="s">
        <v>694</v>
      </c>
    </row>
    <row r="471" spans="1:65" s="12" customFormat="1" ht="25.9" customHeight="1">
      <c r="B471" s="181"/>
      <c r="C471" s="182"/>
      <c r="D471" s="183" t="s">
        <v>72</v>
      </c>
      <c r="E471" s="184" t="s">
        <v>116</v>
      </c>
      <c r="F471" s="184" t="s">
        <v>695</v>
      </c>
      <c r="G471" s="182"/>
      <c r="H471" s="182"/>
      <c r="I471" s="185"/>
      <c r="J471" s="186">
        <f>BK471</f>
        <v>0</v>
      </c>
      <c r="K471" s="182"/>
      <c r="L471" s="187"/>
      <c r="M471" s="188"/>
      <c r="N471" s="189"/>
      <c r="O471" s="189"/>
      <c r="P471" s="190">
        <f>P472</f>
        <v>0</v>
      </c>
      <c r="Q471" s="189"/>
      <c r="R471" s="190">
        <f>R472</f>
        <v>0</v>
      </c>
      <c r="S471" s="189"/>
      <c r="T471" s="191">
        <f>T472</f>
        <v>0</v>
      </c>
      <c r="AR471" s="192" t="s">
        <v>169</v>
      </c>
      <c r="AT471" s="193" t="s">
        <v>72</v>
      </c>
      <c r="AU471" s="193" t="s">
        <v>73</v>
      </c>
      <c r="AY471" s="192" t="s">
        <v>139</v>
      </c>
      <c r="BK471" s="194">
        <f>BK472</f>
        <v>0</v>
      </c>
    </row>
    <row r="472" spans="1:65" s="2" customFormat="1" ht="33" customHeight="1">
      <c r="A472" s="34"/>
      <c r="B472" s="35"/>
      <c r="C472" s="197" t="s">
        <v>696</v>
      </c>
      <c r="D472" s="197" t="s">
        <v>142</v>
      </c>
      <c r="E472" s="198" t="s">
        <v>697</v>
      </c>
      <c r="F472" s="199" t="s">
        <v>698</v>
      </c>
      <c r="G472" s="200" t="s">
        <v>699</v>
      </c>
      <c r="H472" s="255"/>
      <c r="I472" s="202"/>
      <c r="J472" s="203">
        <f>ROUND(I472*H472,2)</f>
        <v>0</v>
      </c>
      <c r="K472" s="204"/>
      <c r="L472" s="39"/>
      <c r="M472" s="256" t="s">
        <v>1</v>
      </c>
      <c r="N472" s="257" t="s">
        <v>38</v>
      </c>
      <c r="O472" s="258"/>
      <c r="P472" s="259">
        <f>O472*H472</f>
        <v>0</v>
      </c>
      <c r="Q472" s="259">
        <v>0</v>
      </c>
      <c r="R472" s="259">
        <f>Q472*H472</f>
        <v>0</v>
      </c>
      <c r="S472" s="259">
        <v>0</v>
      </c>
      <c r="T472" s="260">
        <f>S472*H472</f>
        <v>0</v>
      </c>
      <c r="U472" s="34"/>
      <c r="V472" s="34"/>
      <c r="W472" s="34"/>
      <c r="X472" s="34"/>
      <c r="Y472" s="34"/>
      <c r="Z472" s="34"/>
      <c r="AA472" s="34"/>
      <c r="AB472" s="34"/>
      <c r="AC472" s="34"/>
      <c r="AD472" s="34"/>
      <c r="AE472" s="34"/>
      <c r="AR472" s="209" t="s">
        <v>146</v>
      </c>
      <c r="AT472" s="209" t="s">
        <v>142</v>
      </c>
      <c r="AU472" s="209" t="s">
        <v>81</v>
      </c>
      <c r="AY472" s="17" t="s">
        <v>139</v>
      </c>
      <c r="BE472" s="210">
        <f>IF(N472="základní",J472,0)</f>
        <v>0</v>
      </c>
      <c r="BF472" s="210">
        <f>IF(N472="snížená",J472,0)</f>
        <v>0</v>
      </c>
      <c r="BG472" s="210">
        <f>IF(N472="zákl. přenesená",J472,0)</f>
        <v>0</v>
      </c>
      <c r="BH472" s="210">
        <f>IF(N472="sníž. přenesená",J472,0)</f>
        <v>0</v>
      </c>
      <c r="BI472" s="210">
        <f>IF(N472="nulová",J472,0)</f>
        <v>0</v>
      </c>
      <c r="BJ472" s="17" t="s">
        <v>81</v>
      </c>
      <c r="BK472" s="210">
        <f>ROUND(I472*H472,2)</f>
        <v>0</v>
      </c>
      <c r="BL472" s="17" t="s">
        <v>146</v>
      </c>
      <c r="BM472" s="209" t="s">
        <v>700</v>
      </c>
    </row>
    <row r="473" spans="1:65" s="2" customFormat="1" ht="6.95" customHeight="1">
      <c r="A473" s="34"/>
      <c r="B473" s="54"/>
      <c r="C473" s="55"/>
      <c r="D473" s="55"/>
      <c r="E473" s="55"/>
      <c r="F473" s="55"/>
      <c r="G473" s="55"/>
      <c r="H473" s="55"/>
      <c r="I473" s="55"/>
      <c r="J473" s="55"/>
      <c r="K473" s="55"/>
      <c r="L473" s="39"/>
      <c r="M473" s="34"/>
      <c r="O473" s="34"/>
      <c r="P473" s="34"/>
      <c r="Q473" s="34"/>
      <c r="R473" s="34"/>
      <c r="S473" s="34"/>
      <c r="T473" s="34"/>
      <c r="U473" s="34"/>
      <c r="V473" s="34"/>
      <c r="W473" s="34"/>
      <c r="X473" s="34"/>
      <c r="Y473" s="34"/>
      <c r="Z473" s="34"/>
      <c r="AA473" s="34"/>
      <c r="AB473" s="34"/>
      <c r="AC473" s="34"/>
      <c r="AD473" s="34"/>
      <c r="AE473" s="34"/>
    </row>
  </sheetData>
  <sheetProtection algorithmName="SHA-512" hashValue="eTK5ljVUwC2F4aN9qn1l5Ip3NBvSvixz8YMPSjgcqvzBoy1GtIOeuJExiav3Or0+9I2yRfy6S6niXZXn+OLUrA==" saltValue="W+ts8a4/PzvzlWO27xFid6+ZCutljfq6kzAdPBdzOFrEGOhBB9/Mx0HsMiYXNgV5qbOTtbXSoqZnIrA3yEPM/Q==" spinCount="100000" sheet="1" objects="1" scenarios="1" formatColumns="0" formatRows="0" autoFilter="0"/>
  <autoFilter ref="C145:K472" xr:uid="{00000000-0009-0000-0000-000001000000}"/>
  <mergeCells count="14">
    <mergeCell ref="D124:F124"/>
    <mergeCell ref="E136:H136"/>
    <mergeCell ref="E138:H138"/>
    <mergeCell ref="L2:V2"/>
    <mergeCell ref="E87:H87"/>
    <mergeCell ref="D120:F120"/>
    <mergeCell ref="D121:F121"/>
    <mergeCell ref="D122:F122"/>
    <mergeCell ref="D123:F123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14-01 - učebna chemie a f...</vt:lpstr>
      <vt:lpstr>'14-01 - učebna chemie a f...'!Názvy_tisku</vt:lpstr>
      <vt:lpstr>'Rekapitulace stavby'!Názvy_tisku</vt:lpstr>
      <vt:lpstr>'14-01 - učebna chemie a f...'!Oblast_tisku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Martina Škopová</dc:creator>
  <cp:lastModifiedBy>Karel Rejent - ICT plus, s.r.o.</cp:lastModifiedBy>
  <dcterms:created xsi:type="dcterms:W3CDTF">2024-05-17T10:04:16Z</dcterms:created>
  <dcterms:modified xsi:type="dcterms:W3CDTF">2024-05-17T10:15:35Z</dcterms:modified>
</cp:coreProperties>
</file>